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dmiller\AppData\Local\AxiomTemp\js1wrtzd.umh\"/>
    </mc:Choice>
  </mc:AlternateContent>
  <xr:revisionPtr revIDLastSave="0" documentId="8_{495B015D-EF39-41B2-A7E3-4044CE36E578}" xr6:coauthVersionLast="45" xr6:coauthVersionMax="45" xr10:uidLastSave="{00000000-0000-0000-0000-000000000000}"/>
  <bookViews>
    <workbookView xWindow="-108" yWindow="-108" windowWidth="23256" windowHeight="12576" activeTab="4" xr2:uid="{00000000-000D-0000-FFFF-FFFF00000000}"/>
  </bookViews>
  <sheets>
    <sheet name="Control_Sheet" sheetId="15" r:id="rId1"/>
    <sheet name="Control_FileProcessing" sheetId="10" state="hidden" r:id="rId2"/>
    <sheet name="Variables" sheetId="8" state="hidden" r:id="rId3"/>
    <sheet name="Instructions" sheetId="11" state="hidden" r:id="rId4"/>
    <sheet name="Report" sheetId="6" r:id="rId5"/>
  </sheets>
  <definedNames>
    <definedName name="_xlnm._FilterDatabase" localSheetId="4" hidden="1">Report!$E$3:$E$70</definedName>
    <definedName name="_xlnm.Print_Area" localSheetId="4">Report!$D$13:$M$70</definedName>
    <definedName name="_xlnm.Print_Titles" localSheetId="4">Report!$13:$18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L20" i="6" l="1"/>
  <c r="M20" i="6"/>
  <c r="L21" i="6"/>
  <c r="M21" i="6"/>
  <c r="L22" i="6"/>
  <c r="M22" i="6"/>
  <c r="F23" i="6"/>
  <c r="F32" i="6" s="1"/>
  <c r="F36" i="6" s="1"/>
  <c r="F57" i="6" s="1"/>
  <c r="F70" i="6" s="1"/>
  <c r="H23" i="6"/>
  <c r="I23" i="6"/>
  <c r="J23" i="6"/>
  <c r="M23" i="6" s="1"/>
  <c r="K23" i="6"/>
  <c r="N23" i="6"/>
  <c r="L26" i="6"/>
  <c r="M26" i="6"/>
  <c r="L27" i="6"/>
  <c r="M27" i="6"/>
  <c r="L28" i="6"/>
  <c r="M28" i="6"/>
  <c r="L29" i="6"/>
  <c r="M29" i="6"/>
  <c r="F30" i="6"/>
  <c r="H30" i="6"/>
  <c r="I30" i="6"/>
  <c r="J30" i="6"/>
  <c r="M30" i="6" s="1"/>
  <c r="K30" i="6"/>
  <c r="L30" i="6" s="1"/>
  <c r="N30" i="6"/>
  <c r="H32" i="6"/>
  <c r="H36" i="6" s="1"/>
  <c r="H57" i="6" s="1"/>
  <c r="H70" i="6" s="1"/>
  <c r="N32" i="6"/>
  <c r="N36" i="6" s="1"/>
  <c r="L34" i="6"/>
  <c r="M34" i="6"/>
  <c r="L39" i="6"/>
  <c r="M39" i="6"/>
  <c r="L40" i="6"/>
  <c r="M40" i="6"/>
  <c r="L41" i="6"/>
  <c r="M41" i="6"/>
  <c r="L42" i="6"/>
  <c r="M42" i="6"/>
  <c r="L43" i="6"/>
  <c r="M43" i="6"/>
  <c r="L44" i="6"/>
  <c r="M44" i="6"/>
  <c r="L45" i="6"/>
  <c r="M45" i="6"/>
  <c r="L46" i="6"/>
  <c r="M46" i="6"/>
  <c r="L47" i="6"/>
  <c r="M47" i="6"/>
  <c r="L48" i="6"/>
  <c r="M48" i="6"/>
  <c r="L49" i="6"/>
  <c r="M49" i="6"/>
  <c r="L50" i="6"/>
  <c r="M50" i="6"/>
  <c r="L51" i="6"/>
  <c r="M51" i="6"/>
  <c r="L52" i="6"/>
  <c r="M52" i="6"/>
  <c r="L53" i="6"/>
  <c r="M53" i="6"/>
  <c r="L54" i="6"/>
  <c r="M54" i="6"/>
  <c r="F55" i="6"/>
  <c r="H55" i="6"/>
  <c r="I55" i="6"/>
  <c r="J55" i="6"/>
  <c r="M55" i="6" s="1"/>
  <c r="K55" i="6"/>
  <c r="L55" i="6"/>
  <c r="N55" i="6"/>
  <c r="L60" i="6"/>
  <c r="M60" i="6"/>
  <c r="L61" i="6"/>
  <c r="M61" i="6"/>
  <c r="L62" i="6"/>
  <c r="M62" i="6"/>
  <c r="L63" i="6"/>
  <c r="M63" i="6"/>
  <c r="L64" i="6"/>
  <c r="M64" i="6"/>
  <c r="L65" i="6"/>
  <c r="M65" i="6"/>
  <c r="F66" i="6"/>
  <c r="H66" i="6"/>
  <c r="I66" i="6"/>
  <c r="J66" i="6"/>
  <c r="M66" i="6" s="1"/>
  <c r="K66" i="6"/>
  <c r="L66" i="6" s="1"/>
  <c r="N66" i="6"/>
  <c r="L68" i="6"/>
  <c r="M68" i="6"/>
  <c r="N57" i="6" l="1"/>
  <c r="N70" i="6" s="1"/>
  <c r="J32" i="6"/>
  <c r="L23" i="6"/>
  <c r="I32" i="6"/>
  <c r="I36" i="6" s="1"/>
  <c r="I57" i="6" s="1"/>
  <c r="I70" i="6" s="1"/>
  <c r="K32" i="6"/>
  <c r="P17" i="6"/>
  <c r="O17" i="6"/>
  <c r="M17" i="6"/>
  <c r="L17" i="6"/>
  <c r="M32" i="6" l="1"/>
  <c r="J36" i="6"/>
  <c r="K36" i="6"/>
  <c r="L32" i="6"/>
  <c r="O62" i="6"/>
  <c r="P62" i="6"/>
  <c r="J135" i="15"/>
  <c r="H135" i="15"/>
  <c r="F135" i="15"/>
  <c r="J70" i="15"/>
  <c r="H70" i="15"/>
  <c r="F70" i="15"/>
  <c r="J35" i="15"/>
  <c r="H35" i="15"/>
  <c r="F35" i="15"/>
  <c r="C129" i="15"/>
  <c r="C64" i="15"/>
  <c r="J57" i="6" l="1"/>
  <c r="M36" i="6"/>
  <c r="K57" i="6"/>
  <c r="L36" i="6"/>
  <c r="M4" i="6"/>
  <c r="L4" i="6"/>
  <c r="I37" i="8"/>
  <c r="H36" i="8"/>
  <c r="H37" i="8"/>
  <c r="I36" i="8"/>
  <c r="M57" i="6" l="1"/>
  <c r="J70" i="6"/>
  <c r="M70" i="6" s="1"/>
  <c r="L57" i="6"/>
  <c r="K70" i="6"/>
  <c r="O4" i="6"/>
  <c r="P4" i="6"/>
  <c r="D51" i="10"/>
  <c r="I6" i="8"/>
  <c r="I19" i="8"/>
  <c r="I34" i="8"/>
  <c r="O24" i="8"/>
  <c r="I31" i="8"/>
  <c r="Q24" i="8"/>
  <c r="Q25" i="8"/>
  <c r="Q26" i="8"/>
  <c r="P26" i="8"/>
  <c r="P24" i="8"/>
  <c r="I33" i="8"/>
  <c r="O26" i="8"/>
  <c r="I15" i="8"/>
  <c r="I30" i="8"/>
  <c r="I16" i="8"/>
  <c r="P25" i="8"/>
  <c r="O25" i="8"/>
  <c r="I32" i="8"/>
  <c r="L70" i="6" l="1"/>
  <c r="K16" i="8"/>
  <c r="F17" i="6"/>
  <c r="F8" i="6"/>
  <c r="N3" i="6" s="1"/>
  <c r="E15" i="6"/>
  <c r="I50" i="8"/>
  <c r="I44" i="8"/>
  <c r="J16" i="8"/>
  <c r="I49" i="8"/>
  <c r="I53" i="8"/>
  <c r="I47" i="8"/>
  <c r="I41" i="8"/>
  <c r="I43" i="8"/>
  <c r="I54" i="8"/>
  <c r="I48" i="8"/>
  <c r="I42" i="8"/>
  <c r="I35" i="8"/>
  <c r="E17" i="6" s="1"/>
  <c r="N24" i="8"/>
  <c r="J24" i="8"/>
  <c r="I24" i="8"/>
  <c r="K24" i="8"/>
  <c r="J25" i="8"/>
  <c r="I26" i="8"/>
  <c r="I18" i="8"/>
  <c r="K18" i="8"/>
  <c r="J26" i="8"/>
  <c r="K26" i="8"/>
  <c r="L26" i="8"/>
  <c r="I17" i="8"/>
  <c r="M26" i="8"/>
  <c r="N25" i="8"/>
  <c r="I25" i="8"/>
  <c r="M25" i="8"/>
  <c r="K25" i="8"/>
  <c r="M24" i="8"/>
  <c r="I21" i="8"/>
  <c r="J18" i="8"/>
  <c r="L24" i="8"/>
  <c r="L25" i="8"/>
  <c r="N26" i="8"/>
  <c r="O45" i="6" l="1"/>
  <c r="P45" i="6" s="1"/>
  <c r="O20" i="6"/>
  <c r="P20" i="6" s="1"/>
  <c r="O34" i="6"/>
  <c r="P34" i="6" s="1"/>
  <c r="O39" i="6"/>
  <c r="P39" i="6" s="1"/>
  <c r="O61" i="6"/>
  <c r="P61" i="6" s="1"/>
  <c r="O46" i="6"/>
  <c r="P46" i="6" s="1"/>
  <c r="O21" i="6"/>
  <c r="P21" i="6" s="1"/>
  <c r="O40" i="6"/>
  <c r="P40" i="6" s="1"/>
  <c r="O42" i="6"/>
  <c r="P42" i="6" s="1"/>
  <c r="P53" i="6"/>
  <c r="O53" i="6"/>
  <c r="O54" i="6"/>
  <c r="P54" i="6" s="1"/>
  <c r="O47" i="6"/>
  <c r="P47" i="6" s="1"/>
  <c r="O48" i="6"/>
  <c r="P48" i="6" s="1"/>
  <c r="O41" i="6"/>
  <c r="P41" i="6" s="1"/>
  <c r="O49" i="6"/>
  <c r="P49" i="6" s="1"/>
  <c r="O63" i="6"/>
  <c r="P63" i="6" s="1"/>
  <c r="O26" i="6"/>
  <c r="P26" i="6" s="1"/>
  <c r="O50" i="6"/>
  <c r="P50" i="6" s="1"/>
  <c r="O64" i="6"/>
  <c r="P64" i="6" s="1"/>
  <c r="O27" i="6"/>
  <c r="P27" i="6" s="1"/>
  <c r="O43" i="6"/>
  <c r="P43" i="6" s="1"/>
  <c r="O51" i="6"/>
  <c r="P51" i="6" s="1"/>
  <c r="O65" i="6"/>
  <c r="P65" i="6" s="1"/>
  <c r="O29" i="6"/>
  <c r="P29" i="6" s="1"/>
  <c r="O60" i="6"/>
  <c r="P60" i="6" s="1"/>
  <c r="O22" i="6"/>
  <c r="P22" i="6" s="1"/>
  <c r="I3" i="6"/>
  <c r="H3" i="6"/>
  <c r="O28" i="6"/>
  <c r="P28" i="6" s="1"/>
  <c r="O44" i="6"/>
  <c r="P44" i="6" s="1"/>
  <c r="O52" i="6"/>
  <c r="P52" i="6" s="1"/>
  <c r="O68" i="6"/>
  <c r="P68" i="6" s="1"/>
  <c r="E16" i="6"/>
  <c r="F7" i="6"/>
  <c r="K3" i="6"/>
  <c r="J3" i="6"/>
  <c r="K54" i="8"/>
  <c r="K49" i="8"/>
  <c r="K43" i="8"/>
  <c r="K50" i="8"/>
  <c r="K44" i="8"/>
  <c r="J53" i="8"/>
  <c r="J47" i="8"/>
  <c r="J41" i="8"/>
  <c r="J54" i="8"/>
  <c r="J48" i="8"/>
  <c r="J42" i="8"/>
  <c r="J50" i="8"/>
  <c r="J49" i="8"/>
  <c r="J43" i="8"/>
  <c r="L16" i="8"/>
  <c r="J44" i="8"/>
  <c r="I20" i="8"/>
  <c r="F3" i="6" l="1"/>
  <c r="D31" i="10"/>
  <c r="L48" i="8"/>
  <c r="L42" i="8"/>
  <c r="L47" i="8"/>
  <c r="L53" i="8"/>
  <c r="L41" i="8"/>
  <c r="F6" i="6"/>
  <c r="G34" i="6" l="1"/>
  <c r="B34" i="6" s="1"/>
  <c r="B33" i="6" s="1"/>
  <c r="G60" i="6"/>
  <c r="G62" i="6"/>
  <c r="B62" i="6" s="1"/>
  <c r="G64" i="6"/>
  <c r="B64" i="6" s="1"/>
  <c r="G41" i="6"/>
  <c r="B41" i="6" s="1"/>
  <c r="G45" i="6"/>
  <c r="B45" i="6" s="1"/>
  <c r="G49" i="6"/>
  <c r="B49" i="6" s="1"/>
  <c r="G53" i="6"/>
  <c r="B53" i="6" s="1"/>
  <c r="G39" i="6"/>
  <c r="G43" i="6"/>
  <c r="B43" i="6" s="1"/>
  <c r="G47" i="6"/>
  <c r="B47" i="6" s="1"/>
  <c r="G51" i="6"/>
  <c r="B51" i="6" s="1"/>
  <c r="G20" i="6"/>
  <c r="G22" i="6"/>
  <c r="B22" i="6" s="1"/>
  <c r="G26" i="6"/>
  <c r="G28" i="6"/>
  <c r="B28" i="6" s="1"/>
  <c r="G68" i="6"/>
  <c r="B68" i="6" s="1"/>
  <c r="B69" i="6" s="1"/>
  <c r="G40" i="6"/>
  <c r="B40" i="6" s="1"/>
  <c r="G44" i="6"/>
  <c r="B44" i="6" s="1"/>
  <c r="G48" i="6"/>
  <c r="B48" i="6" s="1"/>
  <c r="G50" i="6"/>
  <c r="B50" i="6" s="1"/>
  <c r="G61" i="6"/>
  <c r="B61" i="6" s="1"/>
  <c r="G63" i="6"/>
  <c r="B63" i="6" s="1"/>
  <c r="G65" i="6"/>
  <c r="B65" i="6" s="1"/>
  <c r="G46" i="6"/>
  <c r="B46" i="6" s="1"/>
  <c r="G54" i="6"/>
  <c r="B54" i="6" s="1"/>
  <c r="G42" i="6"/>
  <c r="B42" i="6" s="1"/>
  <c r="G52" i="6"/>
  <c r="B52" i="6" s="1"/>
  <c r="G21" i="6"/>
  <c r="B21" i="6" s="1"/>
  <c r="G27" i="6"/>
  <c r="B27" i="6" s="1"/>
  <c r="G29" i="6"/>
  <c r="B29" i="6" s="1"/>
  <c r="O30" i="6"/>
  <c r="P30" i="6" s="1"/>
  <c r="O66" i="6"/>
  <c r="P66" i="6" s="1"/>
  <c r="O55" i="6"/>
  <c r="P55" i="6" s="1"/>
  <c r="O23" i="6"/>
  <c r="P23" i="6" s="1"/>
  <c r="G4" i="6"/>
  <c r="B26" i="6" l="1"/>
  <c r="G30" i="6"/>
  <c r="B30" i="6" s="1"/>
  <c r="B20" i="6"/>
  <c r="G23" i="6"/>
  <c r="G66" i="6"/>
  <c r="B66" i="6" s="1"/>
  <c r="B60" i="6"/>
  <c r="B39" i="6"/>
  <c r="G55" i="6"/>
  <c r="B55" i="6" s="1"/>
  <c r="O32" i="6"/>
  <c r="P32" i="6" s="1"/>
  <c r="B56" i="6" l="1"/>
  <c r="B38" i="6"/>
  <c r="B67" i="6"/>
  <c r="B58" i="6"/>
  <c r="B59" i="6"/>
  <c r="B23" i="6"/>
  <c r="G32" i="6"/>
  <c r="B25" i="6"/>
  <c r="B31" i="6"/>
  <c r="O36" i="6"/>
  <c r="P36" i="6" s="1"/>
  <c r="B32" i="6" l="1"/>
  <c r="G36" i="6"/>
  <c r="B19" i="6"/>
  <c r="B24" i="6"/>
  <c r="O57" i="6"/>
  <c r="P57" i="6" s="1"/>
  <c r="O70" i="6"/>
  <c r="P70" i="6" s="1"/>
  <c r="B36" i="6" l="1"/>
  <c r="G57" i="6"/>
  <c r="G70" i="6" l="1"/>
  <c r="B70" i="6" s="1"/>
  <c r="B57" i="6"/>
  <c r="B35" i="6"/>
  <c r="B37" i="6"/>
</calcChain>
</file>

<file path=xl/sharedStrings.xml><?xml version="1.0" encoding="utf-8"?>
<sst xmlns="http://schemas.openxmlformats.org/spreadsheetml/2006/main" count="896" uniqueCount="532">
  <si>
    <t>WorkbookSettings</t>
  </si>
  <si>
    <t>Control_Sheet</t>
  </si>
  <si>
    <t>Control Sheet Version Information</t>
  </si>
  <si>
    <t>[SheetControlColumn]</t>
  </si>
  <si>
    <t>[DateAdded]</t>
  </si>
  <si>
    <t>Date added</t>
  </si>
  <si>
    <t>[DateUpdated]</t>
  </si>
  <si>
    <t>Date updated</t>
  </si>
  <si>
    <t>Control_Sheet version</t>
  </si>
  <si>
    <t>(enter sheet name above)</t>
  </si>
  <si>
    <t>Save To Database Setup</t>
  </si>
  <si>
    <t>[SAVETYPE1ENABLED]</t>
  </si>
  <si>
    <t>Save Type 1 Enabled</t>
  </si>
  <si>
    <t>Off</t>
  </si>
  <si>
    <t>[ZEROONSAVEENABLED]</t>
  </si>
  <si>
    <t>Zero on save enabled</t>
  </si>
  <si>
    <t>[DISABLEDOCIDDURINGZERO]</t>
  </si>
  <si>
    <t>(advanced) Disable DocID During Zero</t>
  </si>
  <si>
    <t>[ZEROTAGVALUE]</t>
  </si>
  <si>
    <t>(advanced) ZeroTag Value</t>
  </si>
  <si>
    <t>[ZEROTAGCOLUMNNAME]</t>
  </si>
  <si>
    <t>(advanced) Custom ZeroTag Column</t>
  </si>
  <si>
    <t>[SAVETYPE3ENABLED]</t>
  </si>
  <si>
    <t>Save Type 3 Enabled</t>
  </si>
  <si>
    <t>[SAVETYPE3TABLENAME]</t>
  </si>
  <si>
    <t>Table Name for Save Type 3</t>
  </si>
  <si>
    <t>[SAVETYPE3FOLDERPATH]</t>
  </si>
  <si>
    <t>Table Folder for Save Type 3</t>
  </si>
  <si>
    <t>[SAVETYPE4ENABLED]</t>
  </si>
  <si>
    <t>Save Type 4 Enabled</t>
  </si>
  <si>
    <t/>
  </si>
  <si>
    <t>Workbook Options</t>
  </si>
  <si>
    <t>[WorkbookProtection]</t>
  </si>
  <si>
    <t>Workbook Protection On/Off</t>
  </si>
  <si>
    <t>[WorkbookProtectionInSnapshot]</t>
  </si>
  <si>
    <t>Workbook Protection On/Off during snapshot</t>
  </si>
  <si>
    <t>[WorkbookRestrictedToReadOnly]</t>
  </si>
  <si>
    <t>Downgrade to read-only on open</t>
  </si>
  <si>
    <t>[ProcessAlertsOnSaveData]</t>
  </si>
  <si>
    <t>Process alerts on save data</t>
  </si>
  <si>
    <t>[ProcessAlertsOnSaveDocument]</t>
  </si>
  <si>
    <t>Process alerts on save document</t>
  </si>
  <si>
    <t>Sheet Options</t>
  </si>
  <si>
    <t>[SHEETHIDE]</t>
  </si>
  <si>
    <t>Sheet Visible/ Hidden</t>
  </si>
  <si>
    <t>Visible</t>
  </si>
  <si>
    <t>[SHEETPROTECT]</t>
  </si>
  <si>
    <t>Sheet Protection On/Off</t>
  </si>
  <si>
    <t>[SHEETPROTECTINSNAPSHOT]</t>
  </si>
  <si>
    <t>Sheet Protection On/Off during snapshot</t>
  </si>
  <si>
    <t>[SHEETFREEZE]</t>
  </si>
  <si>
    <t>Freeze Panes (e.g. B5:D8)</t>
  </si>
  <si>
    <t>[ActiveCellOnOpen]</t>
  </si>
  <si>
    <t>Active Cell (selected on open)</t>
  </si>
  <si>
    <t>[ApplyViewOnOpen]</t>
  </si>
  <si>
    <t>Initial Dynamic View (view on open)</t>
  </si>
  <si>
    <t>[SHEETVIEW]</t>
  </si>
  <si>
    <t>Current Dynamic View</t>
  </si>
  <si>
    <t>[AXIOMDOUBLECLICK]</t>
  </si>
  <si>
    <t>Axiom Double-Click</t>
  </si>
  <si>
    <t>Data/Zero Options</t>
  </si>
  <si>
    <t>[RefreshDataFormulasOnOpen]</t>
  </si>
  <si>
    <t>Refresh all Axiom functions on open</t>
  </si>
  <si>
    <t>On</t>
  </si>
  <si>
    <t>[ZeroDataFormulasOnSave]</t>
  </si>
  <si>
    <t>Convert Axiom function results to zero on save</t>
  </si>
  <si>
    <t>[RefreshFormsRunBehavior]</t>
  </si>
  <si>
    <t>Refresh Forms Run Behavior</t>
  </si>
  <si>
    <t>OnManualRefreshOnly</t>
  </si>
  <si>
    <t>[RefreshCSBetweenAQs]</t>
  </si>
  <si>
    <t>Refresh Control Sheet between every AQ</t>
  </si>
  <si>
    <t>[ZeroAQFormulasOnSave]</t>
  </si>
  <si>
    <t>Convert Axiom Query results to zero on save</t>
  </si>
  <si>
    <t>[AQPARSEALLSUBRANGES]</t>
  </si>
  <si>
    <t>Enable full AQ query validation mode</t>
  </si>
  <si>
    <t>Sheet Filters</t>
  </si>
  <si>
    <t>Sheet Filter Type</t>
  </si>
  <si>
    <t>Table or Table Type</t>
  </si>
  <si>
    <t>Filter</t>
  </si>
  <si>
    <t>[SheetFilter1]</t>
  </si>
  <si>
    <t>[SheetFilter2]</t>
  </si>
  <si>
    <t>[SheetFilter3]</t>
  </si>
  <si>
    <t>[SheetFilter4]</t>
  </si>
  <si>
    <t>[SheetFilter5]</t>
  </si>
  <si>
    <t>[AQ1]</t>
  </si>
  <si>
    <t>[NAME]</t>
  </si>
  <si>
    <t>Name (used in Plan Refresh utility)</t>
  </si>
  <si>
    <t>[ACTIVATE]</t>
  </si>
  <si>
    <t>Active</t>
  </si>
  <si>
    <t>Query Details</t>
  </si>
  <si>
    <t>[TABLES]</t>
  </si>
  <si>
    <t xml:space="preserve">    Primary Table</t>
  </si>
  <si>
    <t>[GROUPROWSBY]</t>
  </si>
  <si>
    <t xml:space="preserve">    Sum data by these columns (e.g. Table.field;Table.field)</t>
  </si>
  <si>
    <t>[DATASORT]</t>
  </si>
  <si>
    <t xml:space="preserve">    Sort by database columns (e.g. Table.field asc;Table.field desc)</t>
  </si>
  <si>
    <t>[EXCELSORT]</t>
  </si>
  <si>
    <t xml:space="preserve">    Sort results by these columns (e.g. C asc;D desc)</t>
  </si>
  <si>
    <t>[WHERE]</t>
  </si>
  <si>
    <t xml:space="preserve">    Data Filter</t>
  </si>
  <si>
    <t>[PREQUERYFILTER]</t>
  </si>
  <si>
    <t xml:space="preserve">    Limit query data based on another table (advanced)</t>
  </si>
  <si>
    <t>[POSTQUERYFILTER]</t>
  </si>
  <si>
    <t xml:space="preserve">    Post Query Filter (advanced)</t>
  </si>
  <si>
    <t>[POSTQUERYGROUPBY]</t>
  </si>
  <si>
    <t xml:space="preserve">    Post Query Sum By (advanced)</t>
  </si>
  <si>
    <t>[SUPPRESS]</t>
  </si>
  <si>
    <t xml:space="preserve">    Suppress records with zero values</t>
  </si>
  <si>
    <t>[MAXAQROWS]</t>
  </si>
  <si>
    <t xml:space="preserve">    Max row warning threshold (leave blank for system default)</t>
  </si>
  <si>
    <t>[TOPNAQROWS]</t>
  </si>
  <si>
    <t xml:space="preserve">    Limit query to top "n" results</t>
  </si>
  <si>
    <t>Display / User Interaction Options</t>
  </si>
  <si>
    <t>[INSERTIONMETHODOLOGY]</t>
  </si>
  <si>
    <t xml:space="preserve">    Insertion Behavior</t>
  </si>
  <si>
    <t>Insert</t>
  </si>
  <si>
    <t>[USESPREADSHEETGROUPLINES]</t>
  </si>
  <si>
    <t xml:space="preserve">    Apply grouping to data ranges</t>
  </si>
  <si>
    <t>[ISHORIZONTALINSERT]</t>
  </si>
  <si>
    <t xml:space="preserve">    Change orientation to horizontal</t>
  </si>
  <si>
    <t>[Drillable]</t>
  </si>
  <si>
    <t xml:space="preserve">    Drillable</t>
  </si>
  <si>
    <t>Vertical Configuration</t>
  </si>
  <si>
    <t>Control Rows and Columns</t>
  </si>
  <si>
    <t>[FIELDDEFINITIONROWS]</t>
  </si>
  <si>
    <t>Field Definition Row(s)</t>
  </si>
  <si>
    <t>3:3</t>
  </si>
  <si>
    <t>[INSERTIONCONTROLCOL]</t>
  </si>
  <si>
    <t>Insert Control Column with start/stop tag</t>
  </si>
  <si>
    <t>A</t>
  </si>
  <si>
    <t>[DATACONTROLCOLUMN]</t>
  </si>
  <si>
    <t>Internal Data Control Column</t>
  </si>
  <si>
    <t>Calculation Methods</t>
  </si>
  <si>
    <t>[INSHEETCMROWS]</t>
  </si>
  <si>
    <t>In-Sheet Calc Method Row(s) - Vertical AQ</t>
  </si>
  <si>
    <t>4:4</t>
  </si>
  <si>
    <t>OR</t>
  </si>
  <si>
    <t>[ASSIGNCMS]</t>
  </si>
  <si>
    <t>Assign from data field (table.field) - plan files only</t>
  </si>
  <si>
    <t>AND / OR</t>
  </si>
  <si>
    <t>Assign from Sheet - plan files only</t>
  </si>
  <si>
    <t>[AssignCMsExcelAQKeyColumn]</t>
  </si>
  <si>
    <t>Key column name (e.g. Acct)</t>
  </si>
  <si>
    <t>[AssignCMsExcelSheetName]</t>
  </si>
  <si>
    <t>Sheet Name</t>
  </si>
  <si>
    <t>[AssignCMsExcelKeyColumn]</t>
  </si>
  <si>
    <t>Key column in sheet</t>
  </si>
  <si>
    <t>[AssignCMsExcelValueColumn]</t>
  </si>
  <si>
    <t>CM Assignment column in sheet</t>
  </si>
  <si>
    <t>[DEFAULTCM]</t>
  </si>
  <si>
    <t>Default Calc Method - plan files only</t>
  </si>
  <si>
    <t>Horizontal Configuration</t>
  </si>
  <si>
    <t xml:space="preserve">    Control Rows and Columns</t>
  </si>
  <si>
    <t>[FIELDDEFINITIONCOLUMNS]</t>
  </si>
  <si>
    <t xml:space="preserve">        Field Definition Column(s)</t>
  </si>
  <si>
    <t>[INSERTIONCONTROLROW]</t>
  </si>
  <si>
    <t xml:space="preserve">        Insert Control Row with [AQ1]</t>
  </si>
  <si>
    <t xml:space="preserve">   Calculation Methods</t>
  </si>
  <si>
    <t>[INSHEETCMCOLUMNS]</t>
  </si>
  <si>
    <t xml:space="preserve">        In-Sheet Calc Method Column(s) - Horizontal AQ</t>
  </si>
  <si>
    <t>Refresh behavior</t>
  </si>
  <si>
    <t>[REFRESHONMANUALREFRESH]</t>
  </si>
  <si>
    <t>Refresh on manual refresh</t>
  </si>
  <si>
    <t>[REFRESHONPROCESSDOCUMENT]</t>
  </si>
  <si>
    <t>Refresh during document processing</t>
  </si>
  <si>
    <t>[REFRESHONOPEN]</t>
  </si>
  <si>
    <t>Refresh on file open</t>
  </si>
  <si>
    <t>[REFRESHBEFOREMULTIPASS]</t>
  </si>
  <si>
    <t>Refresh once before multipass processing (advanced)</t>
  </si>
  <si>
    <t>[REFRESHAFTERSAVEDATA]</t>
  </si>
  <si>
    <t>Refresh after save data</t>
  </si>
  <si>
    <t>[REBUILD]</t>
  </si>
  <si>
    <t>Rebuild Data Ranges</t>
  </si>
  <si>
    <t>[ZERO]</t>
  </si>
  <si>
    <t xml:space="preserve">   Zero data before update</t>
  </si>
  <si>
    <t>[UPDATE]</t>
  </si>
  <si>
    <t xml:space="preserve">   Update existing data</t>
  </si>
  <si>
    <t>[INSERT]</t>
  </si>
  <si>
    <t xml:space="preserve">   Insert new records</t>
  </si>
  <si>
    <t>Data Conversion</t>
  </si>
  <si>
    <t>[CurConvTarget]</t>
  </si>
  <si>
    <t xml:space="preserve">       Conversion Target (e.g. USD)</t>
  </si>
  <si>
    <t>[CurConvScenario]</t>
  </si>
  <si>
    <t xml:space="preserve">       Conversion Scenario Override (overrides default setting from table)</t>
  </si>
  <si>
    <t>[CurConvType]</t>
  </si>
  <si>
    <t xml:space="preserve">       Conversion Type Override (overrides default setting from table)</t>
  </si>
  <si>
    <t>[AQ2]</t>
  </si>
  <si>
    <t>5:5</t>
  </si>
  <si>
    <t>B</t>
  </si>
  <si>
    <t>6:6</t>
  </si>
  <si>
    <t xml:space="preserve">   Rebuild Data Ranges</t>
  </si>
  <si>
    <t>(if you need more Axiom Queries, you can use</t>
  </si>
  <si>
    <t>the Sheet Assistant to add more)</t>
  </si>
  <si>
    <t>Patient Revenue</t>
  </si>
  <si>
    <t>R_IPRev</t>
  </si>
  <si>
    <t>Inpatient</t>
  </si>
  <si>
    <t>R_OPRev</t>
  </si>
  <si>
    <t>Outpatient</t>
  </si>
  <si>
    <t>R_OthPtRev</t>
  </si>
  <si>
    <t>Other Patient Revenue</t>
  </si>
  <si>
    <t>Total Patient Revenue</t>
  </si>
  <si>
    <t>Deductions From Revenue</t>
  </si>
  <si>
    <t>D_Charity</t>
  </si>
  <si>
    <t>Charity Services</t>
  </si>
  <si>
    <t>D_Contractual</t>
  </si>
  <si>
    <t>Contractual Allowances</t>
  </si>
  <si>
    <t>D_Discounts</t>
  </si>
  <si>
    <t>Other Discounts</t>
  </si>
  <si>
    <t>D_BadDebt</t>
  </si>
  <si>
    <t>Bad Debt</t>
  </si>
  <si>
    <t>Total Deductions</t>
  </si>
  <si>
    <t>Net Patient Revenue</t>
  </si>
  <si>
    <t>R_OtherRev</t>
  </si>
  <si>
    <t>Other Operating Revenue</t>
  </si>
  <si>
    <t>Total Operating Revenue</t>
  </si>
  <si>
    <t>Operating Expenses</t>
  </si>
  <si>
    <t>E_Salaries</t>
  </si>
  <si>
    <t>Salaries &amp; Wages</t>
  </si>
  <si>
    <t>E_Benefits</t>
  </si>
  <si>
    <t>Benefits</t>
  </si>
  <si>
    <t>E_SalariesContract</t>
  </si>
  <si>
    <t>Contract Labor</t>
  </si>
  <si>
    <t>E_ProFees</t>
  </si>
  <si>
    <t>Professional Fees</t>
  </si>
  <si>
    <t>E_PurchSvcs</t>
  </si>
  <si>
    <t>Purchased Services</t>
  </si>
  <si>
    <t>E_MedSupplies</t>
  </si>
  <si>
    <t>Medical Supplies</t>
  </si>
  <si>
    <t>E_Drugs</t>
  </si>
  <si>
    <t>Drugs &amp; Pharmaceuticals</t>
  </si>
  <si>
    <t>E_OthSupplies</t>
  </si>
  <si>
    <t>Other Supplies</t>
  </si>
  <si>
    <t>E_Depreciation</t>
  </si>
  <si>
    <t>Depreciation &amp; Amortization</t>
  </si>
  <si>
    <t>E_RentLease</t>
  </si>
  <si>
    <t>Lease and Rental</t>
  </si>
  <si>
    <t>E_MaintRepairs</t>
  </si>
  <si>
    <t>Maintenance &amp; Repairs</t>
  </si>
  <si>
    <t>E_Utilities</t>
  </si>
  <si>
    <t>Utilities</t>
  </si>
  <si>
    <t>E_Insurance</t>
  </si>
  <si>
    <t>Insurance</t>
  </si>
  <si>
    <t>E_Interest</t>
  </si>
  <si>
    <t>Interest</t>
  </si>
  <si>
    <t>E_BadDebt</t>
  </si>
  <si>
    <t>E_OtherExp</t>
  </si>
  <si>
    <t>Other Expenses</t>
  </si>
  <si>
    <t>Total Operating Expenses</t>
  </si>
  <si>
    <t>Excess of Revenue Over Expenses from Operations</t>
  </si>
  <si>
    <t>Non-Operating</t>
  </si>
  <si>
    <t>R_NonOpContrib</t>
  </si>
  <si>
    <t>Unrestricted Contributions</t>
  </si>
  <si>
    <t>R_NonOpRev</t>
  </si>
  <si>
    <t>R_NonOpInvest</t>
  </si>
  <si>
    <t>Investment Income</t>
  </si>
  <si>
    <t>R_NonOpInterest</t>
  </si>
  <si>
    <t>Interest Income</t>
  </si>
  <si>
    <t>R_NonOpGainLoss</t>
  </si>
  <si>
    <t>Gain(Loss) on Sale of Assets</t>
  </si>
  <si>
    <t>Total Non-Operating</t>
  </si>
  <si>
    <t>R_NonOpExtraord</t>
  </si>
  <si>
    <t>Extraordinary Item</t>
  </si>
  <si>
    <t>Excess of Revenue Over Expenses</t>
  </si>
  <si>
    <t>[STOP]</t>
  </si>
  <si>
    <t>Report</t>
  </si>
  <si>
    <t>ACCT.FSDetail</t>
  </si>
  <si>
    <t>ACCT.Statement = 'IS'</t>
  </si>
  <si>
    <t>Purpose</t>
  </si>
  <si>
    <t>Configuration</t>
  </si>
  <si>
    <t>Annualized</t>
  </si>
  <si>
    <t>YTD</t>
  </si>
  <si>
    <t>Forecast</t>
  </si>
  <si>
    <t>Current Year</t>
  </si>
  <si>
    <t>Var %</t>
  </si>
  <si>
    <t>Variance</t>
  </si>
  <si>
    <t>Freeze Pane (Variables sheet)</t>
  </si>
  <si>
    <t>Report Variables</t>
  </si>
  <si>
    <t>Current</t>
  </si>
  <si>
    <t>LY</t>
  </si>
  <si>
    <t>NY</t>
  </si>
  <si>
    <t>CY</t>
  </si>
  <si>
    <t>Code</t>
  </si>
  <si>
    <t>Description</t>
  </si>
  <si>
    <t>Period</t>
  </si>
  <si>
    <t>Total</t>
  </si>
  <si>
    <t>CALENDAR</t>
  </si>
  <si>
    <t>Current Period</t>
  </si>
  <si>
    <t>Current Month 1</t>
  </si>
  <si>
    <t>Current Month 2</t>
  </si>
  <si>
    <t>Organization Name</t>
  </si>
  <si>
    <t>Text for Current Period</t>
  </si>
  <si>
    <t>Month Ending Date</t>
  </si>
  <si>
    <t>FTE Factor</t>
  </si>
  <si>
    <t>Calendar Days</t>
  </si>
  <si>
    <t>Worked Days</t>
  </si>
  <si>
    <t>FILTERS</t>
  </si>
  <si>
    <t>Running Multi Pass?</t>
  </si>
  <si>
    <t>File Processing Table</t>
  </si>
  <si>
    <t>File Processing Column</t>
  </si>
  <si>
    <t>File Processing Filter</t>
  </si>
  <si>
    <t>Quick Filter</t>
  </si>
  <si>
    <t>Dynamic Title</t>
  </si>
  <si>
    <t>Financial Tables</t>
  </si>
  <si>
    <t>Last Year</t>
  </si>
  <si>
    <t>Next Year</t>
  </si>
  <si>
    <t>Last Year -1</t>
  </si>
  <si>
    <t>Actual</t>
  </si>
  <si>
    <t>Actual Detail</t>
  </si>
  <si>
    <t>Budget</t>
  </si>
  <si>
    <t>Budget Detail</t>
  </si>
  <si>
    <t>Payroll Tables</t>
  </si>
  <si>
    <t>Actual 12</t>
  </si>
  <si>
    <t>Actual 27</t>
  </si>
  <si>
    <t>Budget 12</t>
  </si>
  <si>
    <t>Budget 27</t>
  </si>
  <si>
    <t>Provider Tables</t>
  </si>
  <si>
    <t>[CloseROWorkbookWithoutSavePrompt]</t>
  </si>
  <si>
    <t>Close read-only files without prompting to save</t>
  </si>
  <si>
    <t>[AssociatedTaskPane]</t>
  </si>
  <si>
    <t>Associated Task Pane</t>
  </si>
  <si>
    <t>Views</t>
  </si>
  <si>
    <t>[ApplyColumnViewsOnOpen]</t>
  </si>
  <si>
    <t>Initial Dynamic Column Views (view on open)</t>
  </si>
  <si>
    <t>[ApplyRowViewsOnOpen]</t>
  </si>
  <si>
    <t>Initial Dynamic Row Views (view on open)</t>
  </si>
  <si>
    <t>[SHEETCOLUMNVIEWS]</t>
  </si>
  <si>
    <t>Current Dynamic Column Views</t>
  </si>
  <si>
    <t>[SHEETROWVIEWS]</t>
  </si>
  <si>
    <t>Current Dynamic Row Views</t>
  </si>
  <si>
    <t>[SHOWVIEWHEADERS]</t>
  </si>
  <si>
    <t>Show View Headers in Menu</t>
  </si>
  <si>
    <t>Variables</t>
  </si>
  <si>
    <t>Hidden</t>
  </si>
  <si>
    <t>.YTD</t>
  </si>
  <si>
    <t>.TOT</t>
  </si>
  <si>
    <t>[FILEPROCESSING_VERSION]</t>
  </si>
  <si>
    <t>FILE PROCESSING CONTROL SHEET</t>
  </si>
  <si>
    <t>Multipass Columns and Current Value Defaults</t>
  </si>
  <si>
    <t>[FILEPROCESSING_SOURCECOLUMNS]</t>
  </si>
  <si>
    <t>Source Columns</t>
  </si>
  <si>
    <t>[FILEPROCESSING_SINGLEPASSVALUES]</t>
  </si>
  <si>
    <t>Current Value Defaults</t>
  </si>
  <si>
    <t>General Settings</t>
  </si>
  <si>
    <t>[FILEPROCESSING_ENABLED]</t>
  </si>
  <si>
    <t>Processing Enabled</t>
  </si>
  <si>
    <t>[FILEPROCESSING_TYPE]</t>
  </si>
  <si>
    <t>Processing Type</t>
  </si>
  <si>
    <t>Snapshot File</t>
  </si>
  <si>
    <t>[SetRow;Autofit]</t>
  </si>
  <si>
    <t>[FILEPROCESSING_SCREENUPDATING]</t>
  </si>
  <si>
    <t>Screen Updating</t>
  </si>
  <si>
    <t>MultiPass Settings</t>
  </si>
  <si>
    <t>Primary Table</t>
  </si>
  <si>
    <t>Sum data by these columns</t>
  </si>
  <si>
    <t>Sort results by these database columns</t>
  </si>
  <si>
    <t>Limit MultiPass iterations by this filter</t>
  </si>
  <si>
    <t>[FILEPROCESSING_MULTIPASSFILTERTABLETYPES]</t>
  </si>
  <si>
    <t>Apply MultiPass Data Filter to these Tabletypes</t>
  </si>
  <si>
    <t>[FILEPROCESSING_MULTIPASSFILTERTABLES]</t>
  </si>
  <si>
    <t>Apply MultiPass Data Filter to these Tables</t>
  </si>
  <si>
    <t>Multi Pass AQ</t>
  </si>
  <si>
    <t>Activate</t>
  </si>
  <si>
    <t>Snapshot Settings</t>
  </si>
  <si>
    <t>[FILEPROCESSING_SNAPSHOTFILETYPE]</t>
  </si>
  <si>
    <t>Snapshot File Type</t>
  </si>
  <si>
    <t>.xlsx</t>
  </si>
  <si>
    <t>[FILEPROCESSING_CONVERTFORMULAS]</t>
  </si>
  <si>
    <t>Formula Conversion</t>
  </si>
  <si>
    <t>Convert All Formulas</t>
  </si>
  <si>
    <t>Export to Text File Settings</t>
  </si>
  <si>
    <t>[FILEPROCESSING_EXPORTFILETYPE]</t>
  </si>
  <si>
    <t>Delimiter and File Type</t>
  </si>
  <si>
    <t>.csv</t>
  </si>
  <si>
    <t>[FILEPROCESSING_INCLUDEHEADERS]</t>
  </si>
  <si>
    <t>Include Headers</t>
  </si>
  <si>
    <t>File Settings</t>
  </si>
  <si>
    <t>[FILEPROCESSING_SHEETSTOPROCESS]</t>
  </si>
  <si>
    <t xml:space="preserve">Sheets to Process </t>
  </si>
  <si>
    <t>[FILEPROCESSING_OUTPUTFILECONTEXT]</t>
  </si>
  <si>
    <t>Output to Local File System or Axiom Repository</t>
  </si>
  <si>
    <t>[FILEPROCESSING_OUTPUTFOLDER]</t>
  </si>
  <si>
    <t>Output Folder</t>
  </si>
  <si>
    <t>[FILEPROCESSING_OUTPUTFILENAME]</t>
  </si>
  <si>
    <t>Output Filename</t>
  </si>
  <si>
    <t>[FILEPROCESSING_OUTPUTSHEETNAME]</t>
  </si>
  <si>
    <t>Output Sheet Name</t>
  </si>
  <si>
    <t>[FILEPROCESSING_OUTPUTFILEDISSEMINATION]</t>
  </si>
  <si>
    <t xml:space="preserve">Save or Email Generated Files </t>
  </si>
  <si>
    <t>Save Files</t>
  </si>
  <si>
    <t>[FILEPROCESSING_OUTPUTFILEPARTITIONING]</t>
  </si>
  <si>
    <t>Multipass File Generation Mode</t>
  </si>
  <si>
    <t>Create a Single Output File</t>
  </si>
  <si>
    <t>[FILEPROCESSING_OPENOUTPUTFILE]</t>
  </si>
  <si>
    <t>Open Output File after Processing</t>
  </si>
  <si>
    <t>Save Data Settings</t>
  </si>
  <si>
    <t>[FILEPROCESSING_SAVEDATASETTING]</t>
  </si>
  <si>
    <t>Save Data Mode</t>
  </si>
  <si>
    <t>Save Data at End of Processing</t>
  </si>
  <si>
    <t>[SAVEDATABATCH_SOURCESHEET]</t>
  </si>
  <si>
    <t>Batch Mode Source Sheet</t>
  </si>
  <si>
    <t>[SAVEDATABATCH_SOURCEAQ]</t>
  </si>
  <si>
    <t>Batch Mode Source AQ</t>
  </si>
  <si>
    <t>[SAVEDATABATCH_BATCHSIZE]</t>
  </si>
  <si>
    <t>Batch Mode Batch Size</t>
  </si>
  <si>
    <t>Print Settings</t>
  </si>
  <si>
    <t>[PRINT_VIEWS]</t>
  </si>
  <si>
    <t>Print Views</t>
  </si>
  <si>
    <t>[PRINTER]</t>
  </si>
  <si>
    <t>Printer</t>
  </si>
  <si>
    <t>Email Settings</t>
  </si>
  <si>
    <t>[FILEPROCESSING_EMAILDISTRIBUTIONLIST]</t>
  </si>
  <si>
    <t>Distribution List</t>
  </si>
  <si>
    <t>[FILEPROCESSING_EMAILBCCLIST]</t>
  </si>
  <si>
    <t>Bcc</t>
  </si>
  <si>
    <t>[FILEPROCESSING_EMAILFROM]</t>
  </si>
  <si>
    <t>From</t>
  </si>
  <si>
    <t>System</t>
  </si>
  <si>
    <t>[FILEPROCESSING_EMAILSUBJECTLINE]</t>
  </si>
  <si>
    <t>Subject Line</t>
  </si>
  <si>
    <t>[FILEPROCESSING_EMAILBODYTEXT]</t>
  </si>
  <si>
    <t>Body Text</t>
  </si>
  <si>
    <t>Batch Variables</t>
  </si>
  <si>
    <t>[FILEPROCESSING_VARIABLENAMES]</t>
  </si>
  <si>
    <t>Variable Names</t>
  </si>
  <si>
    <t>[FILEPROCESSING_VARIABLEVALUES]</t>
  </si>
  <si>
    <t>Variable Values</t>
  </si>
  <si>
    <t>E74:E77</t>
  </si>
  <si>
    <t>F74:F76</t>
  </si>
  <si>
    <t>G74:G79</t>
  </si>
  <si>
    <t>H74:H75</t>
  </si>
  <si>
    <t>I74:I76</t>
  </si>
  <si>
    <t>J74:J81</t>
  </si>
  <si>
    <t>K74:K75</t>
  </si>
  <si>
    <t>L74:L75</t>
  </si>
  <si>
    <t>M74:M75</t>
  </si>
  <si>
    <t>Save Data After Each Pass</t>
  </si>
  <si>
    <t>Convert Axiom Formulas Only</t>
  </si>
  <si>
    <t>.xlsm</t>
  </si>
  <si>
    <t>Export to Delimited Text File</t>
  </si>
  <si>
    <t>Create an Output File for Each Pass</t>
  </si>
  <si>
    <t>Email Files</t>
  </si>
  <si>
    <t>.txt (space delimited)</t>
  </si>
  <si>
    <t>Current User</t>
  </si>
  <si>
    <t>.xls</t>
  </si>
  <si>
    <t>Save Results to Output Sheet</t>
  </si>
  <si>
    <t>Save Data</t>
  </si>
  <si>
    <t>Save and Email Files</t>
  </si>
  <si>
    <t>.txt (period delimited)</t>
  </si>
  <si>
    <t>.pdf</t>
  </si>
  <si>
    <t>File Collect</t>
  </si>
  <si>
    <t>.txt (pipe delimited)</t>
  </si>
  <si>
    <t>Batch</t>
  </si>
  <si>
    <t>.txt (tab delimited)</t>
  </si>
  <si>
    <t>Alerts</t>
  </si>
  <si>
    <t>.txt (semicolon delimited)</t>
  </si>
  <si>
    <t>.txt (colon delimited)</t>
  </si>
  <si>
    <t>Instructions</t>
  </si>
  <si>
    <t>This report compares the Current Year Annualized to the Current Year Forecast or Alternate Forecast</t>
  </si>
  <si>
    <t>* See the Report Tips ribbon button above for additional help</t>
  </si>
  <si>
    <t>Axiom Repository</t>
  </si>
  <si>
    <t>ForecastScen_[Current_Value]</t>
  </si>
  <si>
    <t>CYA Table</t>
  </si>
  <si>
    <t>CYF Table</t>
  </si>
  <si>
    <t>[View;Default]</t>
  </si>
  <si>
    <t>Control_FileProcessing</t>
  </si>
  <si>
    <t>BudFPOutputRep</t>
  </si>
  <si>
    <t>BudFPOutputLoc</t>
  </si>
  <si>
    <t>By Table Type</t>
  </si>
  <si>
    <t>Financial</t>
  </si>
  <si>
    <t>DEPT.Entity.ENTITY</t>
  </si>
  <si>
    <t>DEPT.Entity.Description</t>
  </si>
  <si>
    <t>D13:F19</t>
  </si>
  <si>
    <t>Refresh the Report Data - Select "Refresh Data" on the KH Main ribbon</t>
  </si>
  <si>
    <t>[ActivateSheetOnOpen]</t>
  </si>
  <si>
    <t>Activate sheet on open</t>
  </si>
  <si>
    <t>[DisableQuickFilter]</t>
  </si>
  <si>
    <t>Disable quick filter</t>
  </si>
  <si>
    <t>[MasterSheets]</t>
  </si>
  <si>
    <t>Master Sheets</t>
  </si>
  <si>
    <t>[MasterSheet]</t>
  </si>
  <si>
    <t>Master Sheet</t>
  </si>
  <si>
    <t>[RefreshVariables]</t>
  </si>
  <si>
    <t>[Name]</t>
  </si>
  <si>
    <t>[VariableType]</t>
  </si>
  <si>
    <t>[IsEnabled]</t>
  </si>
  <si>
    <t>[SelectedValue]</t>
  </si>
  <si>
    <t>[ClearSelectedValueOnSave]</t>
  </si>
  <si>
    <t>[IsRequired]</t>
  </si>
  <si>
    <t>[DependsOn]</t>
  </si>
  <si>
    <t>[PlaceHolderText]</t>
  </si>
  <si>
    <t>[ListChoices]</t>
  </si>
  <si>
    <t>[ColumnName]</t>
  </si>
  <si>
    <t>[AdditionalColumns]</t>
  </si>
  <si>
    <t>[ColumnFilter]</t>
  </si>
  <si>
    <t>[AllowMultiSelect]</t>
  </si>
  <si>
    <t>Example Variable</t>
  </si>
  <si>
    <t>String,Integer,Decimal,ColumnValue,StringList</t>
  </si>
  <si>
    <t>True</t>
  </si>
  <si>
    <t>False</t>
  </si>
  <si>
    <t>AQ1: FSDetail</t>
  </si>
  <si>
    <t>F19</t>
  </si>
  <si>
    <t>Default</t>
  </si>
  <si>
    <t>[csversion]</t>
  </si>
  <si>
    <t>[ShowRowAndColumnHeadings]</t>
  </si>
  <si>
    <t>Show row and column headings</t>
  </si>
  <si>
    <t>[DataLookupsToRunOnOpen]</t>
  </si>
  <si>
    <t>DataLookups to run on open</t>
  </si>
  <si>
    <t>[EnableMessageStream]</t>
  </si>
  <si>
    <t>Enable Message Stream</t>
  </si>
  <si>
    <t>[ClearDataLookupsOnSave]</t>
  </si>
  <si>
    <t>Clear DataLookups on save</t>
  </si>
  <si>
    <t>[ENABLEDRILLING]</t>
  </si>
  <si>
    <t>Enable Drilling</t>
  </si>
  <si>
    <t>Filters</t>
  </si>
  <si>
    <t>[ProcessDefinitionID]</t>
  </si>
  <si>
    <t xml:space="preserve">    Process Definition ID</t>
  </si>
  <si>
    <t>[DataLookupsToRun]</t>
  </si>
  <si>
    <t>DataLookups to run</t>
  </si>
  <si>
    <t>[CheckForTableDataChanged]</t>
  </si>
  <si>
    <t>Refresh only if primary table changed since last refresh</t>
  </si>
  <si>
    <t>[RefreshTimestamp]</t>
  </si>
  <si>
    <t>Last refresh time</t>
  </si>
  <si>
    <t>Non Operating Revenue</t>
  </si>
  <si>
    <t>R_NonOpOther</t>
  </si>
  <si>
    <t>Non Operating Revenue - Other</t>
  </si>
  <si>
    <t>Scenario1</t>
  </si>
  <si>
    <t>Original</t>
  </si>
  <si>
    <t>Adjusted</t>
  </si>
  <si>
    <t>Scenario2</t>
  </si>
  <si>
    <t>.CYFScenario1</t>
  </si>
  <si>
    <t>.CYFScenario2</t>
  </si>
  <si>
    <t>CY Forecast Scenario Comparison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</si>
</sst>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5" formatCode="&quot;$&quot;#,##0_);\(&quot;$&quot;#,##0\)"/>
    <numFmt numFmtId="7" formatCode="&quot;$&quot;#,##0.00_);\(&quot;$&quot;#,##0.00\)"/>
    <numFmt numFmtId="41" formatCode="_(* #,##0_);_(* \(#,##0\);_(* &quot;-&quot;_);_(@_)"/>
    <numFmt numFmtId="164" formatCode="0.0%"/>
    <numFmt numFmtId="165" formatCode=";;;"/>
    <numFmt numFmtId="166" formatCode="0_);\(0\)"/>
    <numFmt numFmtId="167" formatCode="#,##0.000_);\(#,##0.000\)"/>
    <numFmt numFmtId="168" formatCode="0.0%_);\(0.0%\)"/>
    <numFmt numFmtId="169" formatCode="#,##0.0_);\(#,##0.0\)"/>
    <numFmt numFmtId="170" formatCode="0.00%_);\(0.00%\)"/>
    <numFmt numFmtId="171" formatCode="mm/dd/yy"/>
    <numFmt numFmtId="172" formatCode="#,##0.0000_);\(#,##0.0000\)"/>
    <numFmt numFmtId="173" formatCode="mmm\-yyyy"/>
  </numFmts>
  <fonts count="86">
    <font>
      <sz val="11"/>
      <color theme="1"/>
      <name val="Segoe UI"/>
      <family val="2"/>
      <scheme val="minor"/>
    </font>
    <font>
      <b/>
      <sz val="11"/>
      <color theme="0"/>
      <name val="Segoe UI"/>
      <family val="2"/>
      <scheme val="minor"/>
    </font>
    <font>
      <sz val="11"/>
      <color theme="0"/>
      <name val="Segoe UI"/>
      <family val="2"/>
      <scheme val="minor"/>
    </font>
    <font>
      <sz val="8"/>
      <color theme="0"/>
      <name val="Segoe UI"/>
      <family val="2"/>
      <scheme val="minor"/>
    </font>
    <font>
      <sz val="12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0"/>
      <color theme="1"/>
      <name val="Segoe UI"/>
      <family val="2"/>
    </font>
    <font>
      <b/>
      <sz val="10"/>
      <color theme="1"/>
      <name val="Segoe UI"/>
      <family val="2"/>
    </font>
    <font>
      <b/>
      <sz val="12"/>
      <color theme="1"/>
      <name val="Segoe UI"/>
      <family val="2"/>
    </font>
    <font>
      <sz val="10"/>
      <color rgb="FF292929"/>
      <name val="Segoe UI"/>
      <family val="2"/>
    </font>
    <font>
      <sz val="10"/>
      <color theme="1"/>
      <name val="Segoe UI"/>
      <family val="2"/>
      <scheme val="minor"/>
    </font>
    <font>
      <sz val="11"/>
      <color theme="3" tint="-0.499984740745262"/>
      <name val="Segoe UI"/>
      <family val="2"/>
      <scheme val="minor"/>
    </font>
    <font>
      <b/>
      <sz val="11"/>
      <color theme="3" tint="-0.499984740745262"/>
      <name val="Segoe UI"/>
      <family val="2"/>
      <scheme val="minor"/>
    </font>
    <font>
      <i/>
      <sz val="11"/>
      <color theme="3"/>
      <name val="Segoe UI"/>
      <family val="2"/>
      <scheme val="minor"/>
    </font>
    <font>
      <b/>
      <sz val="14"/>
      <color theme="3" tint="-0.499984740745262"/>
      <name val="Segoe UI"/>
      <family val="2"/>
      <scheme val="minor"/>
    </font>
    <font>
      <b/>
      <u/>
      <sz val="11"/>
      <color theme="3" tint="-0.499984740745262"/>
      <name val="Segoe UI"/>
      <family val="2"/>
      <scheme val="minor"/>
    </font>
    <font>
      <i/>
      <sz val="11"/>
      <color theme="0" tint="-0.14996795556505021"/>
      <name val="Segoe UI"/>
      <family val="2"/>
      <scheme val="minor"/>
    </font>
    <font>
      <sz val="10"/>
      <name val="Segoe UI"/>
      <family val="2"/>
      <scheme val="minor"/>
    </font>
    <font>
      <sz val="11"/>
      <name val="Segoe UI"/>
      <family val="2"/>
      <scheme val="minor"/>
    </font>
    <font>
      <sz val="11"/>
      <color theme="0" tint="-0.14996795556505021"/>
      <name val="Segoe UI"/>
      <family val="2"/>
      <scheme val="minor"/>
    </font>
    <font>
      <b/>
      <sz val="11"/>
      <color theme="3"/>
      <name val="Segoe UI"/>
      <family val="2"/>
      <scheme val="minor"/>
    </font>
    <font>
      <sz val="10"/>
      <color indexed="12"/>
      <name val="Arial"/>
      <family val="2"/>
    </font>
    <font>
      <sz val="8"/>
      <color indexed="12"/>
      <name val="Arial"/>
      <family val="2"/>
    </font>
    <font>
      <b/>
      <sz val="10"/>
      <name val="Segoe UI"/>
      <family val="2"/>
      <scheme val="minor"/>
    </font>
    <font>
      <b/>
      <sz val="10"/>
      <name val="Segoe UI"/>
      <family val="2"/>
    </font>
    <font>
      <sz val="10"/>
      <name val="Segoe UI"/>
      <family val="2"/>
    </font>
    <font>
      <sz val="11"/>
      <color theme="1"/>
      <name val="Segoe UI"/>
      <family val="2"/>
      <scheme val="minor"/>
    </font>
    <font>
      <sz val="18"/>
      <color theme="3"/>
      <name val="Century Gothic"/>
      <family val="2"/>
      <scheme val="major"/>
    </font>
    <font>
      <b/>
      <sz val="15"/>
      <color theme="3"/>
      <name val="Segoe UI"/>
      <family val="2"/>
      <scheme val="minor"/>
    </font>
    <font>
      <b/>
      <sz val="13"/>
      <color theme="3"/>
      <name val="Segoe UI"/>
      <family val="2"/>
      <scheme val="minor"/>
    </font>
    <font>
      <sz val="11"/>
      <color rgb="FF006100"/>
      <name val="Segoe UI"/>
      <family val="2"/>
      <scheme val="minor"/>
    </font>
    <font>
      <sz val="11"/>
      <color rgb="FF9C0006"/>
      <name val="Segoe UI"/>
      <family val="2"/>
      <scheme val="minor"/>
    </font>
    <font>
      <sz val="11"/>
      <color rgb="FF9C6500"/>
      <name val="Segoe UI"/>
      <family val="2"/>
      <scheme val="minor"/>
    </font>
    <font>
      <sz val="11"/>
      <color rgb="FF3F3F76"/>
      <name val="Segoe UI"/>
      <family val="2"/>
      <scheme val="minor"/>
    </font>
    <font>
      <b/>
      <sz val="11"/>
      <color rgb="FF3F3F3F"/>
      <name val="Segoe UI"/>
      <family val="2"/>
      <scheme val="minor"/>
    </font>
    <font>
      <b/>
      <sz val="11"/>
      <color rgb="FFFA7D00"/>
      <name val="Segoe UI"/>
      <family val="2"/>
      <scheme val="minor"/>
    </font>
    <font>
      <sz val="11"/>
      <color rgb="FFFA7D00"/>
      <name val="Segoe UI"/>
      <family val="2"/>
      <scheme val="minor"/>
    </font>
    <font>
      <sz val="11"/>
      <color rgb="FFFF0000"/>
      <name val="Segoe UI"/>
      <family val="2"/>
      <scheme val="minor"/>
    </font>
    <font>
      <i/>
      <sz val="11"/>
      <color rgb="FF7F7F7F"/>
      <name val="Segoe UI"/>
      <family val="2"/>
      <scheme val="minor"/>
    </font>
    <font>
      <b/>
      <sz val="11"/>
      <color theme="1"/>
      <name val="Segoe UI"/>
      <family val="2"/>
      <scheme val="minor"/>
    </font>
    <font>
      <sz val="10"/>
      <color rgb="FF232D32"/>
      <name val="Segoe UI"/>
      <family val="2"/>
    </font>
    <font>
      <b/>
      <sz val="10"/>
      <color rgb="FF232D32"/>
      <name val="Segoe UI"/>
      <family val="2"/>
    </font>
    <font>
      <b/>
      <sz val="10"/>
      <color rgb="FF455A64"/>
      <name val="Segoe UI"/>
      <family val="2"/>
    </font>
    <font>
      <sz val="10"/>
      <color rgb="FF455A64"/>
      <name val="Segoe UI"/>
      <family val="2"/>
    </font>
    <font>
      <sz val="12"/>
      <color rgb="FF455A64"/>
      <name val="Segoe UI"/>
      <family val="2"/>
    </font>
    <font>
      <b/>
      <sz val="12"/>
      <color rgb="FF455A64"/>
      <name val="Segoe UI"/>
      <family val="2"/>
    </font>
    <font>
      <sz val="10"/>
      <color rgb="FF222B35"/>
      <name val="Segoe UI"/>
      <family val="2"/>
    </font>
    <font>
      <sz val="22"/>
      <color rgb="FF64B5F6"/>
      <name val="Segoe UI"/>
      <family val="2"/>
    </font>
    <font>
      <b/>
      <sz val="10"/>
      <color rgb="FF00B0F0"/>
      <name val="Segoe UI"/>
      <family val="2"/>
    </font>
    <font>
      <sz val="11"/>
      <color rgb="FF000000"/>
      <name val="Segoe UI"/>
      <family val="2"/>
    </font>
    <font>
      <sz val="11"/>
      <color rgb="FFFFFFFF"/>
      <name val="Segoe UI"/>
      <family val="2"/>
    </font>
    <font>
      <sz val="10"/>
      <color rgb="FF00A6CF"/>
      <name val="Segoe UI"/>
      <family val="2"/>
    </font>
    <font>
      <sz val="10"/>
      <color rgb="FFFFFFFF"/>
      <name val="Segoe UI"/>
      <family val="2"/>
    </font>
    <font>
      <b/>
      <sz val="10"/>
      <color rgb="FF000000"/>
      <name val="Segoe UI"/>
      <family val="2"/>
    </font>
    <font>
      <i/>
      <sz val="9"/>
      <color rgb="FF7F7F7F"/>
      <name val="Segoe UI"/>
      <family val="2"/>
    </font>
    <font>
      <i/>
      <sz val="11"/>
      <color rgb="FF7F7F7F"/>
      <name val="Segoe UI"/>
      <family val="2"/>
    </font>
    <font>
      <sz val="11"/>
      <color rgb="FF17A8FF"/>
      <name val="FontAwesome"/>
    </font>
    <font>
      <i/>
      <sz val="8"/>
      <color rgb="FF455A64"/>
      <name val="Segoe UI"/>
      <family val="2"/>
    </font>
    <font>
      <sz val="10"/>
      <color rgb="FFFF0000"/>
      <name val="Wingdings"/>
      <charset val="2"/>
    </font>
    <font>
      <sz val="11"/>
      <color rgb="FF232D32"/>
      <name val="Segoe UI"/>
      <family val="2"/>
    </font>
    <font>
      <b/>
      <sz val="11"/>
      <color theme="3" tint="-0.49974059266945403"/>
      <name val="Segoe UI"/>
      <family val="2"/>
      <scheme val="minor"/>
    </font>
    <font>
      <b/>
      <sz val="11"/>
      <color theme="0" tint="-0.14975432599871821"/>
      <name val="Segoe UI"/>
      <family val="2"/>
      <scheme val="minor"/>
    </font>
    <font>
      <b/>
      <sz val="11"/>
      <color theme="3" tint="-0.49974059266945403"/>
      <name val="Antique Olive Roman"/>
      <family val="2"/>
    </font>
    <font>
      <sz val="11"/>
      <color theme="3" tint="-0.49974059266945403"/>
      <name val="Segoe UI"/>
      <family val="2"/>
      <scheme val="minor"/>
    </font>
    <font>
      <b/>
      <u/>
      <sz val="11"/>
      <color theme="3" tint="-0.49974059266945403"/>
      <name val="Segoe UI"/>
      <family val="2"/>
      <scheme val="minor"/>
    </font>
    <font>
      <b/>
      <u/>
      <sz val="11"/>
      <color theme="0" tint="-0.14975432599871821"/>
      <name val="Segoe UI"/>
      <family val="2"/>
      <scheme val="minor"/>
    </font>
    <font>
      <sz val="8"/>
      <color theme="3" tint="-0.49974059266945403"/>
      <name val="Segoe UI"/>
      <family val="2"/>
      <scheme val="minor"/>
    </font>
    <font>
      <sz val="11"/>
      <color theme="0" tint="-0.14975432599871821"/>
      <name val="Segoe UI"/>
      <family val="2"/>
      <scheme val="minor"/>
    </font>
    <font>
      <b/>
      <sz val="8"/>
      <color theme="3" tint="-0.49974059266945403"/>
      <name val="Segoe UI"/>
      <family val="2"/>
      <scheme val="minor"/>
    </font>
    <font>
      <u/>
      <sz val="11"/>
      <color theme="3" tint="-0.49974059266945403"/>
      <name val="Segoe UI"/>
      <family val="2"/>
      <scheme val="minor"/>
    </font>
    <font>
      <b/>
      <sz val="8"/>
      <color theme="3" tint="-0.49974059266945403"/>
      <name val="Antique Olive Roman"/>
      <family val="2"/>
    </font>
    <font>
      <b/>
      <sz val="11"/>
      <color theme="3" tint="-0.49977111117893003"/>
      <name val="Segoe UI"/>
      <family val="2"/>
      <scheme val="minor"/>
    </font>
    <font>
      <sz val="11"/>
      <color theme="3" tint="-0.49977111117893003"/>
      <name val="Segoe UI"/>
      <family val="2"/>
      <scheme val="minor"/>
    </font>
    <font>
      <b/>
      <sz val="11"/>
      <color theme="3" tint="-0.49977111117893003"/>
      <name val="Antique Olive Roman"/>
      <family val="2"/>
    </font>
    <font>
      <u/>
      <sz val="8"/>
      <color theme="3" tint="-0.49977111117893003"/>
      <name val="Segoe UI"/>
      <family val="2"/>
      <scheme val="minor"/>
    </font>
    <font>
      <u/>
      <sz val="11"/>
      <color theme="3" tint="-0.49977111117893003"/>
      <name val="Segoe UI"/>
      <family val="2"/>
      <scheme val="minor"/>
    </font>
    <font>
      <u/>
      <sz val="8"/>
      <color theme="3" tint="-0.49974059266945403"/>
      <name val="Segoe UI"/>
      <family val="2"/>
      <scheme val="minor"/>
    </font>
    <font>
      <sz val="11"/>
      <color theme="9" tint="-0.24973296304208503"/>
      <name val="Segoe UI"/>
      <family val="2"/>
      <scheme val="minor"/>
    </font>
    <font>
      <sz val="11"/>
      <color rgb="FF232D32"/>
      <name val="Segoe UI"/>
      <family val="2"/>
      <scheme val="minor"/>
    </font>
    <font>
      <sz val="11"/>
      <color rgb="FF000000"/>
      <name val="Segoe UI"/>
      <family val="2"/>
      <scheme val="minor"/>
    </font>
    <font>
      <sz val="11"/>
      <color rgb="FFFFFFFF"/>
      <name val="Segoe UI"/>
      <family val="2"/>
      <scheme val="minor"/>
    </font>
    <font>
      <sz val="10"/>
      <color rgb="FF455A64"/>
      <name val="Segoe UI"/>
      <family val="2"/>
      <scheme val="minor"/>
    </font>
    <font>
      <sz val="10"/>
      <color rgb="FF232D32"/>
      <name val="Segoe UI"/>
      <family val="2"/>
      <scheme val="minor"/>
    </font>
    <font>
      <b/>
      <sz val="10"/>
      <color rgb="FF455A64"/>
      <name val="Segoe UI"/>
      <family val="2"/>
      <scheme val="minor"/>
    </font>
    <font>
      <b/>
      <sz val="11"/>
      <color rgb="FF000000"/>
      <name val="Segoe UI"/>
      <family val="2"/>
    </font>
  </fonts>
  <fills count="8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-9.9978637043366805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EBEEF0"/>
        <bgColor indexed="64"/>
      </patternFill>
    </fill>
    <fill>
      <patternFill patternType="solid">
        <fgColor rgb="FFE7E6E6"/>
        <bgColor indexed="64"/>
      </patternFill>
    </fill>
    <fill>
      <patternFill patternType="solid">
        <fgColor rgb="FFCED7DB"/>
        <bgColor indexed="64"/>
      </patternFill>
    </fill>
    <fill>
      <patternFill patternType="solid">
        <fgColor rgb="FFCCCCCC"/>
        <bgColor indexed="64"/>
      </patternFill>
    </fill>
    <fill>
      <patternFill patternType="solid">
        <fgColor rgb="FFC2E9FF"/>
        <bgColor indexed="64"/>
      </patternFill>
    </fill>
    <fill>
      <patternFill patternType="solid">
        <fgColor rgb="FFF7F7F7"/>
        <bgColor indexed="64"/>
      </patternFill>
    </fill>
    <fill>
      <patternFill patternType="solid">
        <fgColor rgb="FF0083CC"/>
        <bgColor indexed="64"/>
      </patternFill>
    </fill>
    <fill>
      <patternFill patternType="solid">
        <fgColor rgb="FFAFBDC5"/>
        <bgColor indexed="64"/>
      </patternFill>
    </fill>
    <fill>
      <patternFill patternType="solid">
        <fgColor rgb="FF78909C"/>
        <bgColor indexed="64"/>
      </patternFill>
    </fill>
    <fill>
      <patternFill patternType="solid">
        <fgColor rgb="FF455A63"/>
        <bgColor indexed="64"/>
      </patternFill>
    </fill>
    <fill>
      <patternFill patternType="solid">
        <fgColor rgb="FF15222C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B8F5C9"/>
        <bgColor indexed="64"/>
      </patternFill>
    </fill>
    <fill>
      <patternFill patternType="solid">
        <fgColor rgb="FFD1C4E9"/>
        <bgColor indexed="64"/>
      </patternFill>
    </fill>
    <fill>
      <patternFill patternType="solid">
        <fgColor rgb="FFB39DDB"/>
        <bgColor indexed="64"/>
      </patternFill>
    </fill>
    <fill>
      <patternFill patternType="solid">
        <fgColor rgb="FF7E57C2"/>
        <bgColor indexed="64"/>
      </patternFill>
    </fill>
    <fill>
      <patternFill patternType="solid">
        <fgColor rgb="FF3B27A0"/>
        <bgColor indexed="64"/>
      </patternFill>
    </fill>
    <fill>
      <patternFill patternType="solid">
        <fgColor rgb="FF20156D"/>
        <bgColor indexed="64"/>
      </patternFill>
    </fill>
    <fill>
      <patternFill patternType="solid">
        <fgColor rgb="FFB2DFDB"/>
        <bgColor indexed="64"/>
      </patternFill>
    </fill>
    <fill>
      <patternFill patternType="solid">
        <fgColor rgb="FF4DB6AC"/>
        <bgColor indexed="64"/>
      </patternFill>
    </fill>
    <fill>
      <patternFill patternType="solid">
        <fgColor rgb="FF009688"/>
        <bgColor indexed="64"/>
      </patternFill>
    </fill>
    <fill>
      <patternFill patternType="solid">
        <fgColor rgb="FF00796B"/>
        <bgColor indexed="64"/>
      </patternFill>
    </fill>
    <fill>
      <patternFill patternType="solid">
        <fgColor rgb="FF004D40"/>
        <bgColor indexed="64"/>
      </patternFill>
    </fill>
    <fill>
      <patternFill patternType="solid">
        <fgColor rgb="FFDDF2FF"/>
        <bgColor indexed="64"/>
      </patternFill>
    </fill>
    <fill>
      <patternFill patternType="solid">
        <fgColor rgb="FFF8BBD0"/>
        <bgColor indexed="64"/>
      </patternFill>
    </fill>
    <fill>
      <patternFill patternType="solid">
        <fgColor rgb="FFF06292"/>
        <bgColor indexed="64"/>
      </patternFill>
    </fill>
    <fill>
      <patternFill patternType="solid">
        <fgColor rgb="FFE91E63"/>
        <bgColor indexed="64"/>
      </patternFill>
    </fill>
    <fill>
      <patternFill patternType="solid">
        <fgColor rgb="FFC2185B"/>
        <bgColor indexed="64"/>
      </patternFill>
    </fill>
    <fill>
      <patternFill patternType="solid">
        <fgColor rgb="FF880E4F"/>
        <bgColor indexed="64"/>
      </patternFill>
    </fill>
    <fill>
      <patternFill patternType="solid">
        <fgColor rgb="FFBBDEFB"/>
        <bgColor indexed="64"/>
      </patternFill>
    </fill>
    <fill>
      <patternFill patternType="solid">
        <fgColor rgb="FF64B5F6"/>
        <bgColor indexed="64"/>
      </patternFill>
    </fill>
    <fill>
      <patternFill patternType="solid">
        <fgColor rgb="FF2196F3"/>
        <bgColor indexed="64"/>
      </patternFill>
    </fill>
    <fill>
      <patternFill patternType="solid">
        <fgColor rgb="FF1976D2"/>
        <bgColor indexed="64"/>
      </patternFill>
    </fill>
    <fill>
      <patternFill patternType="solid">
        <fgColor rgb="FF0D47A1"/>
        <bgColor indexed="64"/>
      </patternFill>
    </fill>
    <fill>
      <patternFill patternType="solid">
        <fgColor rgb="FFFFECB3"/>
        <bgColor indexed="64"/>
      </patternFill>
    </fill>
    <fill>
      <patternFill patternType="solid">
        <fgColor rgb="FFFFD54F"/>
        <bgColor indexed="64"/>
      </patternFill>
    </fill>
    <fill>
      <patternFill patternType="solid">
        <fgColor rgb="FFFFC107"/>
        <bgColor indexed="64"/>
      </patternFill>
    </fill>
    <fill>
      <patternFill patternType="solid">
        <fgColor rgb="FFFFA000"/>
        <bgColor indexed="64"/>
      </patternFill>
    </fill>
    <fill>
      <patternFill patternType="solid">
        <fgColor rgb="FFFF6F00"/>
        <bgColor indexed="64"/>
      </patternFill>
    </fill>
    <fill>
      <patternFill patternType="solid">
        <fgColor theme="0" tint="-0.14975432599871821"/>
        <bgColor indexed="64"/>
      </patternFill>
    </fill>
    <fill>
      <patternFill patternType="solid">
        <fgColor theme="0" tint="-0.14978484450819421"/>
        <bgColor indexed="64"/>
      </patternFill>
    </fill>
    <fill>
      <patternFill patternType="solid">
        <fgColor rgb="FFE1D5A9"/>
        <bgColor indexed="64"/>
      </patternFill>
    </fill>
    <fill>
      <patternFill patternType="solid">
        <fgColor rgb="FFD0BE7A"/>
        <bgColor indexed="64"/>
      </patternFill>
    </fill>
    <fill>
      <patternFill patternType="solid">
        <fgColor rgb="FFBDA343"/>
        <bgColor indexed="64"/>
      </patternFill>
    </fill>
    <fill>
      <patternFill patternType="solid">
        <fgColor rgb="FF9B8637"/>
        <bgColor indexed="64"/>
      </patternFill>
    </fill>
    <fill>
      <patternFill patternType="solid">
        <fgColor rgb="FF7F6D2D"/>
        <bgColor indexed="64"/>
      </patternFill>
    </fill>
  </fills>
  <borders count="33">
    <border>
      <left/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medium">
        <color indexed="64"/>
      </left>
      <right style="medium">
        <color theme="3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theme="0" tint="-0.499984740745262"/>
      </left>
      <right/>
      <top/>
      <bottom style="medium">
        <color rgb="FF1F497D"/>
      </bottom>
      <diagonal/>
    </border>
    <border>
      <left/>
      <right/>
      <top style="medium">
        <color rgb="FF1F497D"/>
      </top>
      <bottom/>
      <diagonal/>
    </border>
    <border>
      <left style="thin">
        <color theme="0" tint="-0.24994659260841701"/>
      </left>
      <right/>
      <top style="thin">
        <color theme="0" tint="-0.24994659260841701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24994659260841701"/>
      </top>
      <bottom style="thin">
        <color theme="0" tint="-0.499984740745262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rgb="FF9AAFBA"/>
      </top>
      <bottom style="thin">
        <color rgb="FF9AAFBA"/>
      </bottom>
      <diagonal/>
    </border>
    <border>
      <left style="thick">
        <color rgb="FFFFFFFF"/>
      </left>
      <right style="thick">
        <color rgb="FFFFFFFF"/>
      </right>
      <top/>
      <bottom/>
      <diagonal/>
    </border>
    <border>
      <left style="thin">
        <color rgb="FFD9D9D9"/>
      </left>
      <right style="thin">
        <color rgb="FFD9D9D9"/>
      </right>
      <top style="thin">
        <color rgb="FFD9D9D9"/>
      </top>
      <bottom style="thin">
        <color rgb="FFD9D9D9"/>
      </bottom>
      <diagonal/>
    </border>
    <border>
      <left/>
      <right/>
      <top style="dashed">
        <color rgb="FFDBE2E5"/>
      </top>
      <bottom style="dashed">
        <color rgb="FFDBE2E5"/>
      </bottom>
      <diagonal/>
    </border>
    <border>
      <left style="thick">
        <color rgb="FFFFFFFF"/>
      </left>
      <right style="thick">
        <color rgb="FFFFFFFF"/>
      </right>
      <top style="thick">
        <color rgb="FFFFFFFF"/>
      </top>
      <bottom style="thick">
        <color rgb="FFFFFFFF"/>
      </bottom>
      <diagonal/>
    </border>
    <border>
      <left/>
      <right/>
      <top style="thin">
        <color rgb="FFD8E2E5"/>
      </top>
      <bottom style="thin">
        <color rgb="FFD8E2E5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250">
    <xf numFmtId="0" fontId="0" fillId="0" borderId="0" applyNumberFormat="0" applyFont="0" applyFill="0" applyBorder="0" applyAlignment="0" applyProtection="0"/>
    <xf numFmtId="0" fontId="27" fillId="0" borderId="0"/>
    <xf numFmtId="0" fontId="28" fillId="0" borderId="0" applyNumberFormat="0" applyFill="0" applyBorder="0" applyAlignment="0" applyProtection="0"/>
    <xf numFmtId="0" fontId="29" fillId="0" borderId="17" applyNumberFormat="0" applyFill="0" applyAlignment="0" applyProtection="0"/>
    <xf numFmtId="0" fontId="30" fillId="0" borderId="18" applyNumberFormat="0" applyFill="0" applyAlignment="0" applyProtection="0"/>
    <xf numFmtId="0" fontId="21" fillId="0" borderId="19" applyNumberFormat="0" applyFill="0" applyAlignment="0" applyProtection="0"/>
    <xf numFmtId="0" fontId="21" fillId="0" borderId="0" applyNumberFormat="0" applyFill="0" applyBorder="0" applyAlignment="0" applyProtection="0"/>
    <xf numFmtId="0" fontId="31" fillId="11" borderId="0" applyNumberFormat="0" applyBorder="0" applyAlignment="0" applyProtection="0"/>
    <xf numFmtId="0" fontId="32" fillId="12" borderId="0" applyNumberFormat="0" applyBorder="0" applyAlignment="0" applyProtection="0"/>
    <xf numFmtId="0" fontId="33" fillId="13" borderId="0" applyNumberFormat="0" applyBorder="0" applyAlignment="0" applyProtection="0"/>
    <xf numFmtId="0" fontId="34" fillId="14" borderId="20" applyNumberFormat="0" applyAlignment="0" applyProtection="0"/>
    <xf numFmtId="0" fontId="35" fillId="15" borderId="21" applyNumberFormat="0" applyAlignment="0" applyProtection="0"/>
    <xf numFmtId="0" fontId="36" fillId="15" borderId="20" applyNumberFormat="0" applyAlignment="0" applyProtection="0"/>
    <xf numFmtId="0" fontId="37" fillId="0" borderId="22" applyNumberFormat="0" applyFill="0" applyAlignment="0" applyProtection="0"/>
    <xf numFmtId="0" fontId="1" fillId="16" borderId="23" applyNumberFormat="0" applyAlignment="0" applyProtection="0"/>
    <xf numFmtId="0" fontId="38" fillId="0" borderId="0" applyNumberFormat="0" applyFill="0" applyBorder="0" applyAlignment="0" applyProtection="0"/>
    <xf numFmtId="0" fontId="27" fillId="17" borderId="24" applyNumberFormat="0" applyFont="0" applyAlignment="0" applyProtection="0"/>
    <xf numFmtId="0" fontId="39" fillId="0" borderId="0" applyNumberFormat="0" applyFill="0" applyBorder="0" applyAlignment="0" applyProtection="0"/>
    <xf numFmtId="0" fontId="40" fillId="0" borderId="25" applyNumberFormat="0" applyFill="0" applyAlignment="0" applyProtection="0"/>
    <xf numFmtId="0" fontId="2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20" borderId="0" applyNumberFormat="0" applyBorder="0" applyAlignment="0" applyProtection="0"/>
    <xf numFmtId="0" fontId="2" fillId="21" borderId="0" applyNumberFormat="0" applyBorder="0" applyAlignment="0" applyProtection="0"/>
    <xf numFmtId="0" fontId="2" fillId="22" borderId="0" applyNumberFormat="0" applyBorder="0" applyAlignment="0" applyProtection="0"/>
    <xf numFmtId="0" fontId="27" fillId="23" borderId="0" applyNumberFormat="0" applyBorder="0" applyAlignment="0" applyProtection="0"/>
    <xf numFmtId="0" fontId="27" fillId="24" borderId="0" applyNumberFormat="0" applyBorder="0" applyAlignment="0" applyProtection="0"/>
    <xf numFmtId="0" fontId="2" fillId="25" borderId="0" applyNumberFormat="0" applyBorder="0" applyAlignment="0" applyProtection="0"/>
    <xf numFmtId="0" fontId="2" fillId="26" borderId="0" applyNumberFormat="0" applyBorder="0" applyAlignment="0" applyProtection="0"/>
    <xf numFmtId="0" fontId="27" fillId="27" borderId="0" applyNumberFormat="0" applyBorder="0" applyAlignment="0" applyProtection="0"/>
    <xf numFmtId="0" fontId="27" fillId="28" borderId="0" applyNumberFormat="0" applyBorder="0" applyAlignment="0" applyProtection="0"/>
    <xf numFmtId="0" fontId="2" fillId="29" borderId="0" applyNumberFormat="0" applyBorder="0" applyAlignment="0" applyProtection="0"/>
    <xf numFmtId="0" fontId="2" fillId="30" borderId="0" applyNumberFormat="0" applyBorder="0" applyAlignment="0" applyProtection="0"/>
    <xf numFmtId="0" fontId="27" fillId="31" borderId="0" applyNumberFormat="0" applyBorder="0" applyAlignment="0" applyProtection="0"/>
    <xf numFmtId="0" fontId="27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27" fillId="35" borderId="0" applyNumberFormat="0" applyBorder="0" applyAlignment="0" applyProtection="0"/>
    <xf numFmtId="0" fontId="27" fillId="36" borderId="0" applyNumberFormat="0" applyBorder="0" applyAlignment="0" applyProtection="0"/>
    <xf numFmtId="0" fontId="2" fillId="37" borderId="0" applyNumberFormat="0" applyBorder="0" applyAlignment="0" applyProtection="0"/>
    <xf numFmtId="0" fontId="2" fillId="38" borderId="0" applyNumberFormat="0" applyBorder="0" applyAlignment="0" applyProtection="0"/>
    <xf numFmtId="0" fontId="27" fillId="39" borderId="0" applyNumberFormat="0" applyBorder="0" applyAlignment="0" applyProtection="0"/>
    <xf numFmtId="0" fontId="27" fillId="40" borderId="0" applyNumberFormat="0" applyBorder="0" applyAlignment="0" applyProtection="0"/>
    <xf numFmtId="0" fontId="2" fillId="41" borderId="0" applyNumberFormat="0" applyBorder="0" applyAlignment="0" applyProtection="0"/>
    <xf numFmtId="166" fontId="41" fillId="8" borderId="0">
      <alignment horizontal="left" vertical="center"/>
    </xf>
    <xf numFmtId="5" fontId="41" fillId="8" borderId="0">
      <alignment horizontal="right" vertical="center"/>
    </xf>
    <xf numFmtId="7" fontId="41" fillId="8" borderId="0">
      <alignment horizontal="right" vertical="center"/>
    </xf>
    <xf numFmtId="166" fontId="41" fillId="8" borderId="0">
      <alignment horizontal="right" vertical="center"/>
    </xf>
    <xf numFmtId="37" fontId="41" fillId="8" borderId="0">
      <alignment horizontal="right" vertical="center"/>
    </xf>
    <xf numFmtId="168" fontId="41" fillId="8" borderId="0">
      <alignment horizontal="right" vertical="center"/>
    </xf>
    <xf numFmtId="169" fontId="41" fillId="8" borderId="0">
      <alignment horizontal="right" vertical="center"/>
    </xf>
    <xf numFmtId="170" fontId="41" fillId="8" borderId="0">
      <alignment horizontal="right" vertical="center"/>
    </xf>
    <xf numFmtId="39" fontId="41" fillId="8" borderId="0">
      <alignment horizontal="right" vertical="center"/>
    </xf>
    <xf numFmtId="166" fontId="41" fillId="8" borderId="0">
      <alignment horizontal="left" vertical="center"/>
    </xf>
    <xf numFmtId="166" fontId="41" fillId="8" borderId="0">
      <alignment horizontal="left" vertical="center" indent="1"/>
    </xf>
    <xf numFmtId="171" fontId="41" fillId="8" borderId="0">
      <alignment horizontal="right" vertical="center"/>
    </xf>
    <xf numFmtId="173" fontId="41" fillId="8" borderId="0">
      <alignment horizontal="right" vertical="center"/>
    </xf>
    <xf numFmtId="5" fontId="41" fillId="42" borderId="26">
      <alignment horizontal="right" vertical="center"/>
    </xf>
    <xf numFmtId="7" fontId="41" fillId="42" borderId="26">
      <alignment horizontal="right" vertical="center"/>
    </xf>
    <xf numFmtId="166" fontId="41" fillId="42" borderId="26">
      <alignment horizontal="right" vertical="center"/>
    </xf>
    <xf numFmtId="37" fontId="41" fillId="42" borderId="26">
      <alignment horizontal="right" vertical="center"/>
    </xf>
    <xf numFmtId="168" fontId="41" fillId="42" borderId="26">
      <alignment horizontal="right" vertical="center"/>
    </xf>
    <xf numFmtId="169" fontId="41" fillId="42" borderId="26">
      <alignment horizontal="right" vertical="center"/>
    </xf>
    <xf numFmtId="170" fontId="41" fillId="42" borderId="26">
      <alignment horizontal="right" vertical="center"/>
    </xf>
    <xf numFmtId="39" fontId="41" fillId="42" borderId="26">
      <alignment horizontal="right" vertical="center"/>
    </xf>
    <xf numFmtId="166" fontId="41" fillId="42" borderId="26">
      <alignment horizontal="left" vertical="center"/>
    </xf>
    <xf numFmtId="166" fontId="42" fillId="8" borderId="0">
      <alignment vertical="center"/>
    </xf>
    <xf numFmtId="166" fontId="42" fillId="8" borderId="0">
      <alignment horizontal="right" vertical="center" indent="1"/>
    </xf>
    <xf numFmtId="166" fontId="42" fillId="8" borderId="0">
      <alignment horizontal="center" vertical="center"/>
    </xf>
    <xf numFmtId="5" fontId="41" fillId="8" borderId="0">
      <alignment vertical="center"/>
    </xf>
    <xf numFmtId="7" fontId="41" fillId="8" borderId="0">
      <alignment vertical="center"/>
    </xf>
    <xf numFmtId="166" fontId="41" fillId="8" borderId="0">
      <alignment vertical="center"/>
    </xf>
    <xf numFmtId="37" fontId="41" fillId="8" borderId="0">
      <alignment vertical="center"/>
    </xf>
    <xf numFmtId="168" fontId="41" fillId="8" borderId="0">
      <alignment vertical="center"/>
    </xf>
    <xf numFmtId="169" fontId="41" fillId="8" borderId="0">
      <alignment vertical="center"/>
    </xf>
    <xf numFmtId="170" fontId="41" fillId="8" borderId="0">
      <alignment vertical="center"/>
    </xf>
    <xf numFmtId="39" fontId="41" fillId="8" borderId="0">
      <alignment vertical="center"/>
    </xf>
    <xf numFmtId="166" fontId="41" fillId="8" borderId="0">
      <alignment horizontal="left" vertical="center"/>
    </xf>
    <xf numFmtId="166" fontId="41" fillId="8" borderId="0">
      <alignment horizontal="left" vertical="center" indent="1"/>
    </xf>
    <xf numFmtId="166" fontId="41" fillId="8" borderId="0">
      <alignment horizontal="right" vertical="center" indent="1"/>
    </xf>
    <xf numFmtId="171" fontId="41" fillId="8" borderId="0">
      <alignment vertical="center"/>
    </xf>
    <xf numFmtId="173" fontId="41" fillId="8" borderId="0">
      <alignment vertical="center"/>
    </xf>
    <xf numFmtId="5" fontId="43" fillId="42" borderId="26">
      <alignment vertical="center"/>
    </xf>
    <xf numFmtId="7" fontId="43" fillId="42" borderId="26">
      <alignment vertical="center"/>
    </xf>
    <xf numFmtId="166" fontId="43" fillId="42" borderId="26">
      <alignment vertical="center"/>
    </xf>
    <xf numFmtId="37" fontId="43" fillId="42" borderId="26">
      <alignment vertical="center"/>
    </xf>
    <xf numFmtId="168" fontId="43" fillId="42" borderId="26">
      <alignment vertical="center"/>
    </xf>
    <xf numFmtId="169" fontId="43" fillId="42" borderId="26">
      <alignment vertical="center"/>
    </xf>
    <xf numFmtId="170" fontId="43" fillId="42" borderId="26">
      <alignment vertical="center"/>
    </xf>
    <xf numFmtId="39" fontId="43" fillId="42" borderId="26">
      <alignment vertical="center"/>
    </xf>
    <xf numFmtId="166" fontId="43" fillId="42" borderId="26">
      <alignment horizontal="left" vertical="center" indent="1" justifyLastLine="1"/>
    </xf>
    <xf numFmtId="5" fontId="44" fillId="43" borderId="0">
      <alignment horizontal="center" vertical="center"/>
    </xf>
    <xf numFmtId="7" fontId="44" fillId="43" borderId="0">
      <alignment horizontal="center" vertical="center"/>
    </xf>
    <xf numFmtId="166" fontId="44" fillId="43" borderId="0">
      <alignment horizontal="center" vertical="center"/>
    </xf>
    <xf numFmtId="37" fontId="44" fillId="43" borderId="0">
      <alignment horizontal="center" vertical="center"/>
    </xf>
    <xf numFmtId="168" fontId="44" fillId="43" borderId="0">
      <alignment horizontal="center" vertical="center"/>
    </xf>
    <xf numFmtId="169" fontId="44" fillId="43" borderId="0">
      <alignment horizontal="center" vertical="center"/>
    </xf>
    <xf numFmtId="170" fontId="44" fillId="43" borderId="0">
      <alignment horizontal="center" vertical="center"/>
    </xf>
    <xf numFmtId="39" fontId="44" fillId="43" borderId="0">
      <alignment horizontal="center" vertical="center"/>
    </xf>
    <xf numFmtId="166" fontId="44" fillId="43" borderId="0">
      <alignment horizontal="left" vertical="center"/>
    </xf>
    <xf numFmtId="166" fontId="45" fillId="43" borderId="0">
      <alignment horizontal="left" vertical="center"/>
    </xf>
    <xf numFmtId="166" fontId="43" fillId="43" borderId="0">
      <alignment horizontal="left" vertical="center"/>
    </xf>
    <xf numFmtId="166" fontId="46" fillId="43" borderId="0">
      <alignment horizontal="left" vertical="center"/>
    </xf>
    <xf numFmtId="171" fontId="44" fillId="43" borderId="0">
      <alignment horizontal="center" vertical="center"/>
    </xf>
    <xf numFmtId="173" fontId="44" fillId="43" borderId="0">
      <alignment horizontal="center" vertical="center"/>
    </xf>
    <xf numFmtId="166" fontId="47" fillId="44" borderId="27">
      <alignment horizontal="center" vertical="center" wrapText="1"/>
    </xf>
    <xf numFmtId="166" fontId="47" fillId="8" borderId="27">
      <alignment horizontal="center" vertical="center"/>
    </xf>
    <xf numFmtId="166" fontId="43" fillId="45" borderId="0">
      <alignment horizontal="left" vertical="center"/>
    </xf>
    <xf numFmtId="166" fontId="44" fillId="45" borderId="0">
      <alignment horizontal="left" vertical="center"/>
    </xf>
    <xf numFmtId="171" fontId="47" fillId="44" borderId="27">
      <alignment horizontal="center" vertical="center"/>
    </xf>
    <xf numFmtId="173" fontId="47" fillId="44" borderId="27">
      <alignment horizontal="center" vertical="center"/>
    </xf>
    <xf numFmtId="5" fontId="43" fillId="46" borderId="0">
      <alignment vertical="center"/>
    </xf>
    <xf numFmtId="7" fontId="43" fillId="46" borderId="0">
      <alignment vertical="center"/>
    </xf>
    <xf numFmtId="166" fontId="43" fillId="46" borderId="0">
      <alignment vertical="center"/>
    </xf>
    <xf numFmtId="37" fontId="43" fillId="46" borderId="0">
      <alignment vertical="center"/>
    </xf>
    <xf numFmtId="168" fontId="43" fillId="46" borderId="0">
      <alignment vertical="center"/>
    </xf>
    <xf numFmtId="169" fontId="43" fillId="46" borderId="0">
      <alignment vertical="center"/>
    </xf>
    <xf numFmtId="170" fontId="43" fillId="46" borderId="0">
      <alignment vertical="center"/>
    </xf>
    <xf numFmtId="39" fontId="43" fillId="46" borderId="0">
      <alignment vertical="center"/>
    </xf>
    <xf numFmtId="166" fontId="43" fillId="46" borderId="0">
      <alignment vertical="center"/>
    </xf>
    <xf numFmtId="166" fontId="44" fillId="8" borderId="27">
      <alignment vertical="center"/>
    </xf>
    <xf numFmtId="166" fontId="44" fillId="47" borderId="27">
      <alignment vertical="center"/>
    </xf>
    <xf numFmtId="166" fontId="45" fillId="8" borderId="0">
      <alignment vertical="center"/>
    </xf>
    <xf numFmtId="166" fontId="45" fillId="47" borderId="0">
      <alignment vertical="center"/>
    </xf>
    <xf numFmtId="166" fontId="48" fillId="8" borderId="0">
      <alignment vertical="center"/>
    </xf>
    <xf numFmtId="166" fontId="41" fillId="8" borderId="0">
      <alignment vertical="center"/>
    </xf>
    <xf numFmtId="5" fontId="41" fillId="8" borderId="0">
      <alignment vertical="center"/>
    </xf>
    <xf numFmtId="7" fontId="41" fillId="8" borderId="0">
      <alignment vertical="center"/>
    </xf>
    <xf numFmtId="166" fontId="41" fillId="8" borderId="0">
      <alignment vertical="center"/>
    </xf>
    <xf numFmtId="37" fontId="41" fillId="8" borderId="0">
      <alignment vertical="center"/>
    </xf>
    <xf numFmtId="168" fontId="41" fillId="8" borderId="0">
      <alignment vertical="center"/>
    </xf>
    <xf numFmtId="169" fontId="41" fillId="8" borderId="0">
      <alignment vertical="center"/>
    </xf>
    <xf numFmtId="170" fontId="41" fillId="8" borderId="0">
      <alignment vertical="center"/>
    </xf>
    <xf numFmtId="39" fontId="41" fillId="8" borderId="0">
      <alignment vertical="center"/>
    </xf>
    <xf numFmtId="166" fontId="41" fillId="8" borderId="0">
      <alignment vertical="center"/>
    </xf>
    <xf numFmtId="166" fontId="41" fillId="8" borderId="0">
      <alignment horizontal="left" vertical="center" indent="1"/>
    </xf>
    <xf numFmtId="171" fontId="41" fillId="8" borderId="0">
      <alignment vertical="center"/>
    </xf>
    <xf numFmtId="173" fontId="41" fillId="8" borderId="0">
      <alignment vertical="center"/>
    </xf>
    <xf numFmtId="5" fontId="44" fillId="8" borderId="26">
      <alignment vertical="center"/>
    </xf>
    <xf numFmtId="7" fontId="44" fillId="8" borderId="26">
      <alignment vertical="center"/>
    </xf>
    <xf numFmtId="166" fontId="44" fillId="8" borderId="26">
      <alignment vertical="center"/>
    </xf>
    <xf numFmtId="37" fontId="44" fillId="8" borderId="26">
      <alignment vertical="center"/>
    </xf>
    <xf numFmtId="168" fontId="44" fillId="8" borderId="26">
      <alignment vertical="center"/>
    </xf>
    <xf numFmtId="169" fontId="44" fillId="8" borderId="26">
      <alignment vertical="center"/>
    </xf>
    <xf numFmtId="170" fontId="44" fillId="8" borderId="26">
      <alignment vertical="center"/>
    </xf>
    <xf numFmtId="39" fontId="44" fillId="8" borderId="26">
      <alignment vertical="center"/>
    </xf>
    <xf numFmtId="166" fontId="44" fillId="8" borderId="26">
      <alignment vertical="center"/>
    </xf>
    <xf numFmtId="166" fontId="49" fillId="48" borderId="0">
      <alignment vertical="center"/>
    </xf>
    <xf numFmtId="166" fontId="50" fillId="42" borderId="0">
      <alignment vertical="center"/>
    </xf>
    <xf numFmtId="166" fontId="50" fillId="49" borderId="0">
      <alignment vertical="center"/>
    </xf>
    <xf numFmtId="166" fontId="51" fillId="50" borderId="0">
      <alignment vertical="center"/>
    </xf>
    <xf numFmtId="166" fontId="51" fillId="51" borderId="0">
      <alignment vertical="center"/>
    </xf>
    <xf numFmtId="166" fontId="51" fillId="52" borderId="0">
      <alignment vertical="center"/>
    </xf>
    <xf numFmtId="166" fontId="52" fillId="8" borderId="28">
      <alignment horizontal="center" vertical="center"/>
    </xf>
    <xf numFmtId="166" fontId="53" fillId="53" borderId="28">
      <alignment horizontal="center" vertical="center"/>
    </xf>
    <xf numFmtId="166" fontId="54" fillId="53" borderId="0">
      <alignment vertical="center"/>
    </xf>
    <xf numFmtId="5" fontId="44" fillId="54" borderId="28">
      <alignment vertical="center"/>
      <protection locked="0"/>
    </xf>
    <xf numFmtId="7" fontId="44" fillId="54" borderId="28">
      <alignment vertical="center"/>
      <protection locked="0"/>
    </xf>
    <xf numFmtId="166" fontId="44" fillId="54" borderId="28">
      <alignment vertical="center"/>
      <protection locked="0"/>
    </xf>
    <xf numFmtId="37" fontId="44" fillId="54" borderId="28">
      <alignment vertical="center"/>
      <protection locked="0"/>
    </xf>
    <xf numFmtId="168" fontId="44" fillId="54" borderId="28">
      <alignment vertical="center"/>
      <protection locked="0"/>
    </xf>
    <xf numFmtId="169" fontId="44" fillId="54" borderId="28">
      <alignment vertical="center"/>
      <protection locked="0"/>
    </xf>
    <xf numFmtId="170" fontId="44" fillId="54" borderId="28">
      <alignment vertical="center"/>
      <protection locked="0"/>
    </xf>
    <xf numFmtId="39" fontId="44" fillId="54" borderId="28">
      <alignment vertical="center"/>
      <protection locked="0"/>
    </xf>
    <xf numFmtId="166" fontId="44" fillId="54" borderId="28">
      <alignment horizontal="center" vertical="center"/>
      <protection locked="0"/>
    </xf>
    <xf numFmtId="171" fontId="44" fillId="54" borderId="28">
      <alignment vertical="center"/>
      <protection locked="0"/>
    </xf>
    <xf numFmtId="173" fontId="44" fillId="54" borderId="28">
      <alignment vertical="center"/>
      <protection locked="0"/>
    </xf>
    <xf numFmtId="166" fontId="50" fillId="55" borderId="0">
      <alignment vertical="center"/>
    </xf>
    <xf numFmtId="166" fontId="50" fillId="56" borderId="0">
      <alignment vertical="center"/>
    </xf>
    <xf numFmtId="166" fontId="51" fillId="57" borderId="0">
      <alignment vertical="center"/>
    </xf>
    <xf numFmtId="166" fontId="51" fillId="58" borderId="0">
      <alignment vertical="center"/>
    </xf>
    <xf numFmtId="166" fontId="51" fillId="59" borderId="0">
      <alignment vertical="center"/>
    </xf>
    <xf numFmtId="166" fontId="55" fillId="8" borderId="0">
      <alignment horizontal="left" vertical="center"/>
    </xf>
    <xf numFmtId="166" fontId="56" fillId="8" borderId="0">
      <alignment vertical="center"/>
    </xf>
    <xf numFmtId="166" fontId="57" fillId="8" borderId="29">
      <alignment horizontal="center" vertical="center"/>
    </xf>
    <xf numFmtId="166" fontId="50" fillId="60" borderId="0">
      <alignment vertical="center"/>
    </xf>
    <xf numFmtId="166" fontId="50" fillId="61" borderId="0">
      <alignment vertical="center"/>
    </xf>
    <xf numFmtId="166" fontId="51" fillId="62" borderId="0">
      <alignment vertical="center"/>
    </xf>
    <xf numFmtId="166" fontId="51" fillId="63" borderId="0">
      <alignment vertical="center"/>
    </xf>
    <xf numFmtId="166" fontId="51" fillId="64" borderId="0">
      <alignment vertical="center"/>
    </xf>
    <xf numFmtId="5" fontId="44" fillId="65" borderId="30">
      <alignment vertical="center"/>
      <protection locked="0"/>
    </xf>
    <xf numFmtId="7" fontId="44" fillId="65" borderId="30">
      <alignment vertical="center"/>
      <protection locked="0"/>
    </xf>
    <xf numFmtId="166" fontId="44" fillId="65" borderId="30">
      <alignment vertical="center"/>
      <protection locked="0"/>
    </xf>
    <xf numFmtId="37" fontId="44" fillId="65" borderId="30">
      <alignment vertical="center"/>
      <protection locked="0"/>
    </xf>
    <xf numFmtId="168" fontId="44" fillId="65" borderId="30">
      <alignment vertical="center"/>
      <protection locked="0"/>
    </xf>
    <xf numFmtId="169" fontId="44" fillId="65" borderId="30">
      <alignment vertical="center"/>
      <protection locked="0"/>
    </xf>
    <xf numFmtId="170" fontId="44" fillId="65" borderId="30">
      <alignment vertical="center"/>
      <protection locked="0"/>
    </xf>
    <xf numFmtId="39" fontId="44" fillId="65" borderId="30">
      <alignment vertical="center"/>
      <protection locked="0"/>
    </xf>
    <xf numFmtId="166" fontId="44" fillId="65" borderId="30">
      <alignment horizontal="left" vertical="top" wrapText="1" indent="1"/>
      <protection locked="0"/>
    </xf>
    <xf numFmtId="171" fontId="44" fillId="65" borderId="30">
      <alignment vertical="center"/>
      <protection locked="0"/>
    </xf>
    <xf numFmtId="173" fontId="44" fillId="65" borderId="30">
      <alignment vertical="center"/>
      <protection locked="0"/>
    </xf>
    <xf numFmtId="166" fontId="41" fillId="8" borderId="29">
      <alignment horizontal="left" vertical="center"/>
    </xf>
    <xf numFmtId="166" fontId="41" fillId="8" borderId="29">
      <alignment horizontal="left" vertical="center" indent="1" justifyLastLine="1"/>
    </xf>
    <xf numFmtId="166" fontId="42" fillId="8" borderId="29">
      <alignment horizontal="left" vertical="center"/>
    </xf>
    <xf numFmtId="166" fontId="41" fillId="8" borderId="29">
      <alignment horizontal="center" vertical="center" justifyLastLine="1"/>
    </xf>
    <xf numFmtId="166" fontId="58" fillId="8" borderId="31">
      <alignment horizontal="left" vertical="center"/>
    </xf>
    <xf numFmtId="166" fontId="58" fillId="8" borderId="0">
      <alignment horizontal="left" vertical="center"/>
    </xf>
    <xf numFmtId="166" fontId="59" fillId="8" borderId="0">
      <alignment horizontal="center" vertical="center"/>
    </xf>
    <xf numFmtId="166" fontId="59" fillId="8" borderId="32">
      <alignment horizontal="center" vertical="center"/>
    </xf>
    <xf numFmtId="166" fontId="50" fillId="66" borderId="0">
      <alignment vertical="center"/>
    </xf>
    <xf numFmtId="166" fontId="50" fillId="67" borderId="0">
      <alignment vertical="center"/>
    </xf>
    <xf numFmtId="166" fontId="51" fillId="68" borderId="0">
      <alignment vertical="center"/>
    </xf>
    <xf numFmtId="166" fontId="51" fillId="69" borderId="0">
      <alignment vertical="center"/>
    </xf>
    <xf numFmtId="166" fontId="51" fillId="70" borderId="0">
      <alignment vertical="center"/>
    </xf>
    <xf numFmtId="166" fontId="50" fillId="71" borderId="0">
      <alignment vertical="center"/>
    </xf>
    <xf numFmtId="166" fontId="50" fillId="72" borderId="0">
      <alignment vertical="center"/>
    </xf>
    <xf numFmtId="166" fontId="51" fillId="73" borderId="0">
      <alignment vertical="center"/>
    </xf>
    <xf numFmtId="166" fontId="51" fillId="74" borderId="0">
      <alignment vertical="center"/>
    </xf>
    <xf numFmtId="166" fontId="51" fillId="75" borderId="0">
      <alignment vertical="center"/>
    </xf>
    <xf numFmtId="166" fontId="50" fillId="76" borderId="0">
      <alignment vertical="center"/>
    </xf>
    <xf numFmtId="5" fontId="60" fillId="76" borderId="0">
      <alignment vertical="center"/>
    </xf>
    <xf numFmtId="7" fontId="60" fillId="76" borderId="0">
      <alignment vertical="center"/>
    </xf>
    <xf numFmtId="166" fontId="60" fillId="76" borderId="0">
      <alignment vertical="center"/>
    </xf>
    <xf numFmtId="37" fontId="60" fillId="76" borderId="0">
      <alignment vertical="center"/>
    </xf>
    <xf numFmtId="168" fontId="60" fillId="76" borderId="0">
      <alignment vertical="center"/>
    </xf>
    <xf numFmtId="169" fontId="60" fillId="76" borderId="0">
      <alignment vertical="center"/>
    </xf>
    <xf numFmtId="170" fontId="60" fillId="76" borderId="0">
      <alignment vertical="center"/>
    </xf>
    <xf numFmtId="39" fontId="60" fillId="76" borderId="0">
      <alignment vertical="center"/>
    </xf>
    <xf numFmtId="171" fontId="60" fillId="76" borderId="0">
      <alignment vertical="center"/>
    </xf>
    <xf numFmtId="173" fontId="60" fillId="76" borderId="0">
      <alignment vertical="center"/>
    </xf>
    <xf numFmtId="166" fontId="50" fillId="77" borderId="0">
      <alignment vertical="center"/>
    </xf>
    <xf numFmtId="166" fontId="51" fillId="78" borderId="0">
      <alignment vertical="center"/>
    </xf>
    <xf numFmtId="166" fontId="51" fillId="79" borderId="0">
      <alignment vertical="center"/>
    </xf>
    <xf numFmtId="166" fontId="51" fillId="80" borderId="0">
      <alignment vertical="center"/>
    </xf>
    <xf numFmtId="167" fontId="79" fillId="76" borderId="0">
      <alignment vertical="center"/>
    </xf>
    <xf numFmtId="172" fontId="79" fillId="76" borderId="0">
      <alignment vertical="center"/>
    </xf>
    <xf numFmtId="166" fontId="80" fillId="83" borderId="0">
      <alignment vertical="center"/>
    </xf>
    <xf numFmtId="166" fontId="80" fillId="84" borderId="0">
      <alignment vertical="center"/>
    </xf>
    <xf numFmtId="166" fontId="81" fillId="85" borderId="0">
      <alignment vertical="center"/>
    </xf>
    <xf numFmtId="166" fontId="81" fillId="86" borderId="0">
      <alignment vertical="center"/>
    </xf>
    <xf numFmtId="166" fontId="81" fillId="87" borderId="0">
      <alignment vertical="center"/>
    </xf>
    <xf numFmtId="167" fontId="82" fillId="65" borderId="30">
      <alignment vertical="center"/>
      <protection locked="0"/>
    </xf>
    <xf numFmtId="172" fontId="82" fillId="65" borderId="30">
      <alignment vertical="center"/>
      <protection locked="0"/>
    </xf>
    <xf numFmtId="167" fontId="82" fillId="54" borderId="28">
      <alignment vertical="center"/>
      <protection locked="0"/>
    </xf>
    <xf numFmtId="172" fontId="82" fillId="54" borderId="28">
      <alignment vertical="center"/>
      <protection locked="0"/>
    </xf>
    <xf numFmtId="167" fontId="82" fillId="43" borderId="0">
      <alignment horizontal="center" vertical="center"/>
    </xf>
    <xf numFmtId="172" fontId="82" fillId="43" borderId="0">
      <alignment horizontal="center" vertical="center"/>
    </xf>
    <xf numFmtId="167" fontId="83" fillId="8" borderId="0">
      <alignment vertical="center"/>
    </xf>
    <xf numFmtId="172" fontId="83" fillId="8" borderId="0">
      <alignment vertical="center"/>
    </xf>
    <xf numFmtId="167" fontId="84" fillId="42" borderId="26">
      <alignment vertical="center"/>
    </xf>
    <xf numFmtId="172" fontId="84" fillId="42" borderId="26">
      <alignment vertical="center"/>
    </xf>
    <xf numFmtId="167" fontId="83" fillId="8" borderId="0">
      <alignment vertical="center"/>
    </xf>
    <xf numFmtId="172" fontId="83" fillId="8" borderId="0">
      <alignment vertical="center"/>
    </xf>
    <xf numFmtId="167" fontId="82" fillId="8" borderId="26">
      <alignment vertical="center"/>
    </xf>
    <xf numFmtId="172" fontId="82" fillId="8" borderId="26">
      <alignment vertical="center"/>
    </xf>
    <xf numFmtId="167" fontId="83" fillId="8" borderId="0">
      <alignment horizontal="right" vertical="center"/>
    </xf>
    <xf numFmtId="172" fontId="83" fillId="8" borderId="0">
      <alignment horizontal="right" vertical="center"/>
    </xf>
    <xf numFmtId="167" fontId="83" fillId="42" borderId="26">
      <alignment horizontal="right" vertical="center"/>
    </xf>
    <xf numFmtId="172" fontId="83" fillId="42" borderId="26">
      <alignment horizontal="right" vertical="center"/>
    </xf>
    <xf numFmtId="167" fontId="84" fillId="46" borderId="0">
      <alignment vertical="center"/>
    </xf>
    <xf numFmtId="172" fontId="84" fillId="46" borderId="0">
      <alignment vertical="center"/>
    </xf>
  </cellStyleXfs>
  <cellXfs count="219">
    <xf numFmtId="0" fontId="0" fillId="0" borderId="0" xfId="0"/>
    <xf numFmtId="0" fontId="61" fillId="81" borderId="0" xfId="1" applyFont="1" applyFill="1" applyBorder="1" applyAlignment="1" applyProtection="1">
      <alignment horizontal="center" vertical="top"/>
    </xf>
    <xf numFmtId="0" fontId="64" fillId="81" borderId="0" xfId="1" applyFont="1" applyFill="1" applyAlignment="1" applyProtection="1">
      <alignment horizontal="left" vertical="top"/>
    </xf>
    <xf numFmtId="0" fontId="64" fillId="81" borderId="0" xfId="1" applyFont="1" applyFill="1" applyAlignment="1" applyProtection="1"/>
    <xf numFmtId="0" fontId="65" fillId="81" borderId="0" xfId="1" applyFont="1" applyFill="1" applyProtection="1"/>
    <xf numFmtId="0" fontId="64" fillId="81" borderId="0" xfId="1" applyFont="1" applyFill="1" applyProtection="1"/>
    <xf numFmtId="0" fontId="61" fillId="81" borderId="0" xfId="1" applyFont="1" applyFill="1" applyAlignment="1" applyProtection="1">
      <alignment horizontal="center" vertical="center"/>
    </xf>
    <xf numFmtId="0" fontId="63" fillId="81" borderId="2" xfId="1" applyFont="1" applyFill="1" applyBorder="1" applyProtection="1"/>
    <xf numFmtId="0" fontId="61" fillId="81" borderId="0" xfId="1" applyFont="1" applyFill="1" applyAlignment="1" applyProtection="1">
      <alignment horizontal="left" indent="1"/>
    </xf>
    <xf numFmtId="0" fontId="63" fillId="2" borderId="1" xfId="1" applyFont="1" applyFill="1" applyBorder="1" applyProtection="1">
      <protection locked="0"/>
    </xf>
    <xf numFmtId="0" fontId="62" fillId="81" borderId="0" xfId="1" applyFont="1" applyFill="1" applyAlignment="1" applyProtection="1">
      <alignment horizontal="right" vertical="center"/>
    </xf>
    <xf numFmtId="0" fontId="61" fillId="81" borderId="0" xfId="1" applyFont="1" applyFill="1" applyAlignment="1" applyProtection="1">
      <alignment horizontal="right" vertical="center"/>
    </xf>
    <xf numFmtId="0" fontId="61" fillId="81" borderId="0" xfId="1" applyFont="1" applyFill="1" applyAlignment="1" applyProtection="1">
      <alignment horizontal="left" vertical="center"/>
    </xf>
    <xf numFmtId="37" fontId="6" fillId="0" borderId="0" xfId="0" applyNumberFormat="1" applyFont="1" applyFill="1"/>
    <xf numFmtId="0" fontId="7" fillId="0" borderId="0" xfId="0" applyFont="1" applyAlignment="1">
      <alignment vertical="top"/>
    </xf>
    <xf numFmtId="0" fontId="7" fillId="0" borderId="0" xfId="0" applyFont="1" applyAlignment="1">
      <alignment horizontal="left" vertical="top"/>
    </xf>
    <xf numFmtId="0" fontId="7" fillId="5" borderId="0" xfId="0" applyFont="1" applyFill="1" applyAlignment="1">
      <alignment vertical="top"/>
    </xf>
    <xf numFmtId="0" fontId="7" fillId="5" borderId="0" xfId="0" applyFont="1" applyFill="1" applyAlignment="1">
      <alignment horizontal="left" vertical="top"/>
    </xf>
    <xf numFmtId="0" fontId="7" fillId="6" borderId="0" xfId="0" applyFont="1" applyFill="1" applyAlignment="1">
      <alignment vertical="top"/>
    </xf>
    <xf numFmtId="0" fontId="7" fillId="6" borderId="0" xfId="0" applyFont="1" applyFill="1" applyAlignment="1">
      <alignment horizontal="left" vertical="top"/>
    </xf>
    <xf numFmtId="0" fontId="9" fillId="6" borderId="0" xfId="0" applyFont="1" applyFill="1" applyAlignment="1">
      <alignment horizontal="left" vertical="top"/>
    </xf>
    <xf numFmtId="0" fontId="7" fillId="6" borderId="0" xfId="0" applyFont="1" applyFill="1" applyAlignment="1">
      <alignment horizontal="centerContinuous" vertical="top"/>
    </xf>
    <xf numFmtId="0" fontId="7" fillId="6" borderId="4" xfId="0" applyFont="1" applyFill="1" applyBorder="1" applyAlignment="1">
      <alignment horizontal="center" vertical="top"/>
    </xf>
    <xf numFmtId="0" fontId="10" fillId="6" borderId="5" xfId="0" applyFont="1" applyFill="1" applyBorder="1" applyAlignment="1">
      <alignment horizontal="left" vertical="top"/>
    </xf>
    <xf numFmtId="0" fontId="7" fillId="6" borderId="6" xfId="0" applyFont="1" applyFill="1" applyBorder="1" applyAlignment="1">
      <alignment horizontal="center" vertical="top"/>
    </xf>
    <xf numFmtId="0" fontId="7" fillId="6" borderId="7" xfId="0" applyFont="1" applyFill="1" applyBorder="1" applyAlignment="1">
      <alignment horizontal="center" vertical="top"/>
    </xf>
    <xf numFmtId="0" fontId="7" fillId="0" borderId="8" xfId="0" applyFont="1" applyBorder="1" applyAlignment="1">
      <alignment vertical="top"/>
    </xf>
    <xf numFmtId="0" fontId="7" fillId="5" borderId="8" xfId="0" applyFont="1" applyFill="1" applyBorder="1" applyAlignment="1">
      <alignment vertical="top"/>
    </xf>
    <xf numFmtId="0" fontId="7" fillId="0" borderId="8" xfId="0" applyFont="1" applyBorder="1" applyAlignment="1">
      <alignment horizontal="left" vertical="top"/>
    </xf>
    <xf numFmtId="0" fontId="7" fillId="6" borderId="9" xfId="0" applyFont="1" applyFill="1" applyBorder="1" applyAlignment="1">
      <alignment horizontal="left" vertical="top"/>
    </xf>
    <xf numFmtId="0" fontId="7" fillId="6" borderId="10" xfId="0" applyFont="1" applyFill="1" applyBorder="1" applyAlignment="1">
      <alignment horizontal="left" vertical="top"/>
    </xf>
    <xf numFmtId="0" fontId="7" fillId="0" borderId="0" xfId="0" applyFont="1" applyAlignment="1">
      <alignment horizontal="center" vertical="top"/>
    </xf>
    <xf numFmtId="0" fontId="7" fillId="0" borderId="11" xfId="0" applyFont="1" applyBorder="1" applyAlignment="1">
      <alignment vertical="top"/>
    </xf>
    <xf numFmtId="3" fontId="7" fillId="0" borderId="11" xfId="0" applyNumberFormat="1" applyFont="1" applyBorder="1" applyAlignment="1">
      <alignment vertical="top"/>
    </xf>
    <xf numFmtId="0" fontId="0" fillId="0" borderId="11" xfId="0" applyBorder="1" applyAlignment="1">
      <alignment vertical="top"/>
    </xf>
    <xf numFmtId="0" fontId="8" fillId="0" borderId="0" xfId="0" applyFont="1" applyAlignment="1">
      <alignment vertical="top"/>
    </xf>
    <xf numFmtId="0" fontId="11" fillId="7" borderId="0" xfId="0" applyFont="1" applyFill="1" applyAlignment="1" applyProtection="1">
      <alignment vertical="top"/>
    </xf>
    <xf numFmtId="0" fontId="12" fillId="7" borderId="0" xfId="0" applyFont="1" applyFill="1" applyAlignment="1" applyProtection="1">
      <alignment vertical="top"/>
    </xf>
    <xf numFmtId="0" fontId="13" fillId="7" borderId="0" xfId="0" applyFont="1" applyFill="1" applyBorder="1" applyAlignment="1" applyProtection="1">
      <alignment horizontal="left" indent="1"/>
    </xf>
    <xf numFmtId="0" fontId="12" fillId="7" borderId="0" xfId="0" applyFont="1" applyFill="1" applyProtection="1"/>
    <xf numFmtId="0" fontId="11" fillId="7" borderId="0" xfId="0" applyFont="1" applyFill="1" applyProtection="1"/>
    <xf numFmtId="0" fontId="13" fillId="7" borderId="3" xfId="0" applyFont="1" applyFill="1" applyBorder="1" applyAlignment="1" applyProtection="1">
      <alignment horizontal="left" vertical="top" wrapText="1"/>
      <protection locked="0"/>
    </xf>
    <xf numFmtId="0" fontId="12" fillId="7" borderId="0" xfId="0" applyNumberFormat="1" applyFont="1" applyFill="1" applyAlignment="1" applyProtection="1">
      <alignment vertical="top"/>
    </xf>
    <xf numFmtId="0" fontId="11" fillId="7" borderId="0" xfId="0" applyNumberFormat="1" applyFont="1" applyFill="1" applyProtection="1"/>
    <xf numFmtId="0" fontId="12" fillId="7" borderId="0" xfId="0" applyNumberFormat="1" applyFont="1" applyFill="1" applyBorder="1" applyProtection="1"/>
    <xf numFmtId="0" fontId="12" fillId="7" borderId="0" xfId="0" applyNumberFormat="1" applyFont="1" applyFill="1" applyProtection="1"/>
    <xf numFmtId="0" fontId="14" fillId="7" borderId="0" xfId="0" applyNumberFormat="1" applyFont="1" applyFill="1" applyProtection="1"/>
    <xf numFmtId="0" fontId="12" fillId="7" borderId="0" xfId="0" applyNumberFormat="1" applyFont="1" applyFill="1" applyBorder="1" applyAlignment="1" applyProtection="1">
      <alignment vertical="top"/>
    </xf>
    <xf numFmtId="0" fontId="12" fillId="7" borderId="0" xfId="0" applyFont="1" applyFill="1" applyBorder="1" applyProtection="1"/>
    <xf numFmtId="0" fontId="11" fillId="7" borderId="0" xfId="0" applyNumberFormat="1" applyFont="1" applyFill="1" applyBorder="1" applyProtection="1"/>
    <xf numFmtId="0" fontId="14" fillId="7" borderId="0" xfId="0" applyNumberFormat="1" applyFont="1" applyFill="1" applyBorder="1" applyProtection="1"/>
    <xf numFmtId="0" fontId="13" fillId="7" borderId="0" xfId="0" applyNumberFormat="1" applyFont="1" applyFill="1" applyBorder="1" applyAlignment="1" applyProtection="1">
      <alignment horizontal="left" indent="1"/>
    </xf>
    <xf numFmtId="0" fontId="15" fillId="7" borderId="0" xfId="0" applyFont="1" applyFill="1" applyBorder="1" applyAlignment="1" applyProtection="1">
      <alignment horizontal="left" vertical="top"/>
    </xf>
    <xf numFmtId="0" fontId="13" fillId="7" borderId="0" xfId="0" applyFont="1" applyFill="1" applyBorder="1" applyAlignment="1" applyProtection="1">
      <alignment horizontal="center" vertical="top"/>
    </xf>
    <xf numFmtId="0" fontId="13" fillId="7" borderId="3" xfId="0" applyFont="1" applyFill="1" applyBorder="1" applyAlignment="1" applyProtection="1">
      <alignment horizontal="left" indent="1"/>
    </xf>
    <xf numFmtId="0" fontId="16" fillId="7" borderId="0" xfId="0" applyFont="1" applyFill="1" applyBorder="1" applyAlignment="1" applyProtection="1">
      <alignment horizontal="left"/>
    </xf>
    <xf numFmtId="0" fontId="12" fillId="7" borderId="0" xfId="0" applyNumberFormat="1" applyFont="1" applyFill="1" applyAlignment="1" applyProtection="1">
      <alignment vertical="top" wrapText="1"/>
    </xf>
    <xf numFmtId="0" fontId="12" fillId="7" borderId="0" xfId="0" applyFont="1" applyFill="1" applyBorder="1" applyAlignment="1" applyProtection="1">
      <alignment horizontal="left" vertical="top" indent="1"/>
    </xf>
    <xf numFmtId="0" fontId="12" fillId="8" borderId="12" xfId="0" applyFont="1" applyFill="1" applyBorder="1" applyAlignment="1" applyProtection="1">
      <alignment vertical="top" wrapText="1"/>
      <protection locked="0"/>
    </xf>
    <xf numFmtId="0" fontId="12" fillId="8" borderId="13" xfId="0" applyFont="1" applyFill="1" applyBorder="1" applyAlignment="1" applyProtection="1">
      <alignment vertical="top" wrapText="1"/>
      <protection locked="0"/>
    </xf>
    <xf numFmtId="0" fontId="12" fillId="8" borderId="13" xfId="0" applyFont="1" applyFill="1" applyBorder="1" applyAlignment="1" applyProtection="1">
      <alignment horizontal="left" vertical="top" wrapText="1"/>
      <protection locked="0"/>
    </xf>
    <xf numFmtId="0" fontId="11" fillId="8" borderId="13" xfId="0" applyFont="1" applyFill="1" applyBorder="1" applyAlignment="1" applyProtection="1">
      <alignment vertical="top" wrapText="1"/>
      <protection locked="0"/>
    </xf>
    <xf numFmtId="0" fontId="12" fillId="7" borderId="0" xfId="0" applyFont="1" applyFill="1" applyAlignment="1" applyProtection="1">
      <alignment vertical="top" wrapText="1"/>
    </xf>
    <xf numFmtId="0" fontId="13" fillId="7" borderId="0" xfId="0" applyFont="1" applyFill="1" applyBorder="1" applyAlignment="1" applyProtection="1">
      <alignment vertical="top" wrapText="1"/>
      <protection locked="0"/>
    </xf>
    <xf numFmtId="0" fontId="13" fillId="7" borderId="0" xfId="0" applyFont="1" applyFill="1" applyAlignment="1" applyProtection="1">
      <alignment vertical="top" wrapText="1"/>
      <protection locked="0"/>
    </xf>
    <xf numFmtId="0" fontId="11" fillId="7" borderId="0" xfId="0" applyFont="1" applyFill="1" applyAlignment="1" applyProtection="1">
      <alignment vertical="top" wrapText="1"/>
      <protection locked="0"/>
    </xf>
    <xf numFmtId="0" fontId="12" fillId="7" borderId="0" xfId="0" applyFont="1" applyFill="1" applyBorder="1" applyAlignment="1" applyProtection="1">
      <alignment vertical="top" wrapText="1"/>
    </xf>
    <xf numFmtId="0" fontId="12" fillId="7" borderId="0" xfId="0" applyFont="1" applyFill="1" applyAlignment="1" applyProtection="1">
      <alignment vertical="top" wrapText="1"/>
      <protection locked="0"/>
    </xf>
    <xf numFmtId="0" fontId="12" fillId="7" borderId="0" xfId="0" applyNumberFormat="1" applyFont="1" applyFill="1" applyAlignment="1" applyProtection="1">
      <alignment vertical="top" wrapText="1"/>
      <protection locked="0"/>
    </xf>
    <xf numFmtId="0" fontId="14" fillId="7" borderId="0" xfId="0" applyNumberFormat="1" applyFont="1" applyFill="1" applyAlignment="1" applyProtection="1">
      <alignment vertical="top" wrapText="1"/>
      <protection locked="0"/>
    </xf>
    <xf numFmtId="0" fontId="11" fillId="7" borderId="0" xfId="0" applyNumberFormat="1" applyFont="1" applyFill="1" applyAlignment="1" applyProtection="1">
      <alignment vertical="top" wrapText="1"/>
      <protection locked="0"/>
    </xf>
    <xf numFmtId="0" fontId="13" fillId="7" borderId="0" xfId="0" applyFont="1" applyFill="1" applyBorder="1" applyAlignment="1" applyProtection="1">
      <alignment horizontal="right" vertical="top"/>
    </xf>
    <xf numFmtId="0" fontId="13" fillId="7" borderId="0" xfId="0" applyFont="1" applyFill="1" applyBorder="1" applyAlignment="1" applyProtection="1">
      <alignment horizontal="right" vertical="center"/>
    </xf>
    <xf numFmtId="0" fontId="13" fillId="7" borderId="0" xfId="0" applyFont="1" applyFill="1" applyAlignment="1" applyProtection="1">
      <alignment horizontal="right" vertical="center"/>
    </xf>
    <xf numFmtId="37" fontId="11" fillId="7" borderId="0" xfId="0" applyNumberFormat="1" applyFont="1" applyFill="1" applyProtection="1"/>
    <xf numFmtId="0" fontId="12" fillId="2" borderId="1" xfId="0" applyFont="1" applyFill="1" applyBorder="1" applyProtection="1">
      <protection locked="0"/>
    </xf>
    <xf numFmtId="0" fontId="17" fillId="7" borderId="0" xfId="0" applyFont="1" applyFill="1" applyProtection="1"/>
    <xf numFmtId="0" fontId="13" fillId="7" borderId="0" xfId="0" applyFont="1" applyFill="1" applyBorder="1" applyAlignment="1" applyProtection="1">
      <alignment horizontal="left"/>
    </xf>
    <xf numFmtId="0" fontId="12" fillId="7" borderId="0" xfId="0" applyFont="1" applyFill="1" applyBorder="1" applyAlignment="1" applyProtection="1">
      <alignment horizontal="left" vertical="top"/>
    </xf>
    <xf numFmtId="0" fontId="13" fillId="7" borderId="0" xfId="0" applyFont="1" applyFill="1" applyBorder="1" applyAlignment="1" applyProtection="1">
      <alignment horizontal="left" wrapText="1"/>
    </xf>
    <xf numFmtId="0" fontId="13" fillId="7" borderId="0" xfId="0" applyFont="1" applyFill="1" applyBorder="1" applyAlignment="1" applyProtection="1">
      <alignment horizontal="left" vertical="top" indent="1"/>
    </xf>
    <xf numFmtId="0" fontId="12" fillId="2" borderId="1" xfId="0" applyFont="1" applyFill="1" applyBorder="1" applyAlignment="1" applyProtection="1">
      <alignment wrapText="1"/>
      <protection locked="0"/>
    </xf>
    <xf numFmtId="0" fontId="12" fillId="8" borderId="12" xfId="0" applyFont="1" applyFill="1" applyBorder="1" applyAlignment="1" applyProtection="1">
      <alignment horizontal="left" vertical="top" wrapText="1"/>
      <protection locked="0"/>
    </xf>
    <xf numFmtId="0" fontId="18" fillId="7" borderId="0" xfId="0" applyFont="1" applyFill="1" applyAlignment="1" applyProtection="1">
      <alignment vertical="top"/>
    </xf>
    <xf numFmtId="0" fontId="16" fillId="7" borderId="0" xfId="0" applyFont="1" applyFill="1" applyAlignment="1" applyProtection="1">
      <alignment horizontal="left" vertical="top"/>
    </xf>
    <xf numFmtId="0" fontId="19" fillId="7" borderId="0" xfId="0" applyFont="1" applyFill="1" applyAlignment="1" applyProtection="1">
      <alignment vertical="top"/>
    </xf>
    <xf numFmtId="49" fontId="11" fillId="7" borderId="0" xfId="0" applyNumberFormat="1" applyFont="1" applyFill="1" applyProtection="1"/>
    <xf numFmtId="49" fontId="12" fillId="7" borderId="0" xfId="0" applyNumberFormat="1" applyFont="1" applyFill="1" applyAlignment="1" applyProtection="1">
      <alignment horizontal="left" vertical="top"/>
    </xf>
    <xf numFmtId="49" fontId="13" fillId="7" borderId="0" xfId="0" applyNumberFormat="1" applyFont="1" applyFill="1" applyBorder="1" applyAlignment="1" applyProtection="1">
      <alignment horizontal="left" indent="1"/>
    </xf>
    <xf numFmtId="49" fontId="12" fillId="7" borderId="0" xfId="0" applyNumberFormat="1" applyFont="1" applyFill="1" applyBorder="1" applyProtection="1"/>
    <xf numFmtId="49" fontId="20" fillId="7" borderId="0" xfId="0" applyNumberFormat="1" applyFont="1" applyFill="1" applyAlignment="1" applyProtection="1">
      <alignment horizontal="left" vertical="top"/>
    </xf>
    <xf numFmtId="165" fontId="19" fillId="7" borderId="0" xfId="0" applyNumberFormat="1" applyFont="1" applyFill="1" applyAlignment="1" applyProtection="1">
      <alignment vertical="top"/>
    </xf>
    <xf numFmtId="165" fontId="11" fillId="7" borderId="0" xfId="0" applyNumberFormat="1" applyFont="1" applyFill="1" applyAlignment="1" applyProtection="1">
      <alignment vertical="top"/>
    </xf>
    <xf numFmtId="165" fontId="11" fillId="7" borderId="0" xfId="0" applyNumberFormat="1" applyFont="1" applyFill="1" applyProtection="1"/>
    <xf numFmtId="165" fontId="12" fillId="7" borderId="0" xfId="0" applyNumberFormat="1" applyFont="1" applyFill="1" applyAlignment="1" applyProtection="1">
      <alignment horizontal="left" vertical="top"/>
    </xf>
    <xf numFmtId="165" fontId="12" fillId="7" borderId="0" xfId="0" applyNumberFormat="1" applyFont="1" applyFill="1" applyBorder="1" applyAlignment="1" applyProtection="1">
      <alignment horizontal="left"/>
    </xf>
    <xf numFmtId="165" fontId="12" fillId="7" borderId="0" xfId="0" applyNumberFormat="1" applyFont="1" applyFill="1" applyAlignment="1" applyProtection="1">
      <alignment horizontal="left"/>
    </xf>
    <xf numFmtId="37" fontId="5" fillId="4" borderId="0" xfId="0" applyNumberFormat="1" applyFont="1" applyFill="1"/>
    <xf numFmtId="37" fontId="5" fillId="0" borderId="0" xfId="0" applyNumberFormat="1" applyFont="1" applyFill="1"/>
    <xf numFmtId="0" fontId="7" fillId="0" borderId="0" xfId="0" applyFont="1" applyBorder="1" applyAlignment="1">
      <alignment vertical="top"/>
    </xf>
    <xf numFmtId="0" fontId="0" fillId="0" borderId="0" xfId="0" applyBorder="1" applyAlignment="1">
      <alignment vertical="top"/>
    </xf>
    <xf numFmtId="37" fontId="26" fillId="0" borderId="0" xfId="0" applyNumberFormat="1" applyFont="1" applyFill="1"/>
    <xf numFmtId="37" fontId="26" fillId="0" borderId="0" xfId="0" applyNumberFormat="1" applyFont="1" applyFill="1" applyAlignment="1">
      <alignment horizontal="left"/>
    </xf>
    <xf numFmtId="37" fontId="26" fillId="0" borderId="0" xfId="0" applyNumberFormat="1" applyFont="1" applyFill="1" applyBorder="1"/>
    <xf numFmtId="41" fontId="26" fillId="0" borderId="0" xfId="0" applyNumberFormat="1" applyFont="1" applyFill="1" applyBorder="1" applyAlignment="1"/>
    <xf numFmtId="41" fontId="26" fillId="0" borderId="0" xfId="0" applyNumberFormat="1" applyFont="1" applyFill="1" applyBorder="1"/>
    <xf numFmtId="0" fontId="0" fillId="0" borderId="0" xfId="0" applyAlignment="1"/>
    <xf numFmtId="0" fontId="0" fillId="5" borderId="0" xfId="0" applyFill="1" applyBorder="1" applyAlignment="1">
      <alignment vertical="top"/>
    </xf>
    <xf numFmtId="0" fontId="0" fillId="5" borderId="0" xfId="0" applyFill="1" applyAlignment="1">
      <alignment vertical="top"/>
    </xf>
    <xf numFmtId="0" fontId="0" fillId="5" borderId="14" xfId="0" applyFill="1" applyBorder="1" applyAlignment="1">
      <alignment vertical="top"/>
    </xf>
    <xf numFmtId="0" fontId="0" fillId="10" borderId="15" xfId="0" applyFill="1" applyBorder="1" applyAlignment="1">
      <alignment vertical="top"/>
    </xf>
    <xf numFmtId="0" fontId="0" fillId="0" borderId="15" xfId="0" applyBorder="1" applyAlignment="1"/>
    <xf numFmtId="0" fontId="0" fillId="0" borderId="16" xfId="0" applyBorder="1" applyAlignment="1">
      <alignment vertical="top"/>
    </xf>
    <xf numFmtId="0" fontId="0" fillId="0" borderId="16" xfId="0" applyBorder="1" applyAlignment="1">
      <alignment horizontal="center" vertical="top"/>
    </xf>
    <xf numFmtId="0" fontId="7" fillId="9" borderId="16" xfId="0" applyFont="1" applyFill="1" applyBorder="1" applyAlignment="1">
      <alignment horizontal="center" vertical="top"/>
    </xf>
    <xf numFmtId="0" fontId="0" fillId="0" borderId="15" xfId="0" applyBorder="1" applyAlignment="1">
      <alignment vertical="top"/>
    </xf>
    <xf numFmtId="166" fontId="55" fillId="8" borderId="0" xfId="171">
      <alignment horizontal="left" vertical="center"/>
    </xf>
    <xf numFmtId="166" fontId="56" fillId="8" borderId="0" xfId="172">
      <alignment vertical="center"/>
    </xf>
    <xf numFmtId="166" fontId="48" fillId="8" borderId="0" xfId="123">
      <alignment vertical="center"/>
    </xf>
    <xf numFmtId="166" fontId="45" fillId="8" borderId="0" xfId="121">
      <alignment vertical="center"/>
    </xf>
    <xf numFmtId="166" fontId="47" fillId="44" borderId="27" xfId="104">
      <alignment horizontal="center" vertical="center" wrapText="1"/>
    </xf>
    <xf numFmtId="166" fontId="45" fillId="43" borderId="0" xfId="99">
      <alignment horizontal="left" vertical="center"/>
    </xf>
    <xf numFmtId="166" fontId="42" fillId="8" borderId="0" xfId="65">
      <alignment vertical="center"/>
    </xf>
    <xf numFmtId="166" fontId="41" fillId="8" borderId="0" xfId="77">
      <alignment horizontal="left" vertical="center" indent="1"/>
    </xf>
    <xf numFmtId="37" fontId="41" fillId="8" borderId="0" xfId="71">
      <alignment vertical="center"/>
    </xf>
    <xf numFmtId="168" fontId="41" fillId="8" borderId="0" xfId="129">
      <alignment vertical="center"/>
    </xf>
    <xf numFmtId="37" fontId="43" fillId="42" borderId="26" xfId="84">
      <alignment vertical="center"/>
    </xf>
    <xf numFmtId="168" fontId="43" fillId="42" borderId="26" xfId="85">
      <alignment vertical="center"/>
    </xf>
    <xf numFmtId="166" fontId="50" fillId="42" borderId="0" xfId="147">
      <alignment vertical="center"/>
    </xf>
    <xf numFmtId="166" fontId="50" fillId="71" borderId="0" xfId="203">
      <alignment vertical="center"/>
    </xf>
    <xf numFmtId="166" fontId="50" fillId="76" borderId="0" xfId="208">
      <alignment vertical="center"/>
    </xf>
    <xf numFmtId="37" fontId="60" fillId="76" borderId="0" xfId="212">
      <alignment vertical="center"/>
    </xf>
    <xf numFmtId="166" fontId="50" fillId="77" borderId="0" xfId="219">
      <alignment vertical="center"/>
    </xf>
    <xf numFmtId="166" fontId="47" fillId="44" borderId="27" xfId="104" quotePrefix="1">
      <alignment horizontal="center" vertical="center" wrapText="1"/>
    </xf>
    <xf numFmtId="166" fontId="43" fillId="42" borderId="26" xfId="89" quotePrefix="1">
      <alignment horizontal="left" vertical="center" indent="1" justifyLastLine="1"/>
    </xf>
    <xf numFmtId="166" fontId="50" fillId="42" borderId="0" xfId="147" quotePrefix="1">
      <alignment vertical="center"/>
    </xf>
    <xf numFmtId="37" fontId="26" fillId="0" borderId="15" xfId="0" applyNumberFormat="1" applyFont="1" applyFill="1" applyBorder="1"/>
    <xf numFmtId="37" fontId="5" fillId="4" borderId="0" xfId="0" applyNumberFormat="1" applyFont="1" applyFill="1"/>
    <xf numFmtId="37" fontId="5" fillId="0" borderId="0" xfId="0" applyNumberFormat="1" applyFont="1" applyFill="1"/>
    <xf numFmtId="37" fontId="22" fillId="0" borderId="0" xfId="0" applyNumberFormat="1" applyFont="1" applyFill="1"/>
    <xf numFmtId="37" fontId="18" fillId="0" borderId="0" xfId="0" applyNumberFormat="1" applyFont="1" applyFill="1" applyAlignment="1">
      <alignment horizontal="left" indent="2"/>
    </xf>
    <xf numFmtId="37" fontId="6" fillId="0" borderId="0" xfId="0" applyNumberFormat="1" applyFont="1" applyFill="1"/>
    <xf numFmtId="37" fontId="23" fillId="0" borderId="0" xfId="0" applyNumberFormat="1" applyFont="1" applyFill="1"/>
    <xf numFmtId="37" fontId="4" fillId="0" borderId="0" xfId="0" applyNumberFormat="1" applyFont="1" applyFill="1"/>
    <xf numFmtId="37" fontId="21" fillId="0" borderId="0" xfId="0" applyNumberFormat="1" applyFont="1" applyFill="1" applyBorder="1" applyAlignment="1" applyProtection="1">
      <alignment vertical="center"/>
      <protection locked="0"/>
    </xf>
    <xf numFmtId="37" fontId="26" fillId="0" borderId="0" xfId="0" applyNumberFormat="1" applyFont="1" applyFill="1" applyAlignment="1">
      <alignment horizontal="left"/>
    </xf>
    <xf numFmtId="37" fontId="26" fillId="0" borderId="0" xfId="0" applyNumberFormat="1" applyFont="1" applyFill="1"/>
    <xf numFmtId="37" fontId="26" fillId="0" borderId="0" xfId="0" applyNumberFormat="1" applyFont="1" applyFill="1" applyBorder="1" applyAlignment="1">
      <alignment horizontal="left"/>
    </xf>
    <xf numFmtId="1" fontId="26" fillId="0" borderId="0" xfId="0" applyNumberFormat="1" applyFont="1" applyFill="1" applyBorder="1" applyAlignment="1">
      <alignment horizontal="left"/>
    </xf>
    <xf numFmtId="37" fontId="24" fillId="2" borderId="0" xfId="0" applyNumberFormat="1" applyFont="1" applyFill="1" applyAlignment="1">
      <alignment horizontal="left" vertical="center"/>
    </xf>
    <xf numFmtId="0" fontId="26" fillId="0" borderId="0" xfId="0" applyFont="1" applyFill="1" applyBorder="1" applyAlignment="1">
      <alignment horizontal="left" indent="1"/>
    </xf>
    <xf numFmtId="37" fontId="25" fillId="0" borderId="0" xfId="0" applyNumberFormat="1" applyFont="1" applyFill="1" applyBorder="1" applyAlignment="1">
      <alignment horizontal="center"/>
    </xf>
    <xf numFmtId="38" fontId="26" fillId="0" borderId="0" xfId="0" applyNumberFormat="1" applyFont="1" applyFill="1"/>
    <xf numFmtId="38" fontId="26" fillId="0" borderId="0" xfId="0" applyNumberFormat="1" applyFont="1" applyFill="1" applyBorder="1" applyAlignment="1">
      <alignment horizontal="left"/>
    </xf>
    <xf numFmtId="164" fontId="26" fillId="0" borderId="0" xfId="0" applyNumberFormat="1" applyFont="1" applyFill="1" applyBorder="1" applyAlignment="1"/>
    <xf numFmtId="38" fontId="25" fillId="0" borderId="0" xfId="0" applyNumberFormat="1" applyFont="1" applyFill="1" applyBorder="1" applyAlignment="1">
      <alignment horizontal="left"/>
    </xf>
    <xf numFmtId="164" fontId="26" fillId="0" borderId="0" xfId="0" applyNumberFormat="1" applyFont="1" applyFill="1" applyBorder="1"/>
    <xf numFmtId="41" fontId="26" fillId="0" borderId="0" xfId="0" applyNumberFormat="1" applyFont="1" applyFill="1"/>
    <xf numFmtId="38" fontId="26" fillId="0" borderId="0" xfId="0" applyNumberFormat="1" applyFont="1" applyFill="1" applyBorder="1"/>
    <xf numFmtId="38" fontId="26" fillId="0" borderId="0" xfId="0" applyNumberFormat="1" applyFont="1" applyFill="1" applyBorder="1" applyAlignment="1"/>
    <xf numFmtId="0" fontId="66" fillId="81" borderId="0" xfId="1" applyFont="1" applyFill="1" applyProtection="1"/>
    <xf numFmtId="0" fontId="67" fillId="81" borderId="0" xfId="1" applyFont="1" applyFill="1" applyAlignment="1" applyProtection="1">
      <alignment horizontal="center" vertical="top"/>
    </xf>
    <xf numFmtId="0" fontId="68" fillId="81" borderId="0" xfId="1" applyFont="1" applyFill="1" applyProtection="1"/>
    <xf numFmtId="0" fontId="63" fillId="2" borderId="1" xfId="1" applyFont="1" applyFill="1" applyBorder="1" applyProtection="1"/>
    <xf numFmtId="0" fontId="64" fillId="81" borderId="0" xfId="1" applyFont="1" applyFill="1" applyAlignment="1" applyProtection="1">
      <alignment horizontal="left" indent="3"/>
    </xf>
    <xf numFmtId="0" fontId="68" fillId="81" borderId="0" xfId="1" applyFont="1" applyFill="1" applyAlignment="1" applyProtection="1">
      <alignment horizontal="left" indent="3"/>
    </xf>
    <xf numFmtId="49" fontId="63" fillId="2" borderId="1" xfId="1" applyNumberFormat="1" applyFont="1" applyFill="1" applyBorder="1" applyProtection="1">
      <protection locked="0"/>
    </xf>
    <xf numFmtId="49" fontId="64" fillId="81" borderId="0" xfId="1" applyNumberFormat="1" applyFont="1" applyFill="1" applyProtection="1"/>
    <xf numFmtId="0" fontId="64" fillId="81" borderId="0" xfId="1" applyFont="1" applyFill="1" applyAlignment="1" applyProtection="1">
      <alignment horizontal="left" indent="1"/>
    </xf>
    <xf numFmtId="0" fontId="61" fillId="81" borderId="0" xfId="1" applyFont="1" applyFill="1" applyProtection="1"/>
    <xf numFmtId="0" fontId="61" fillId="2" borderId="1" xfId="1" applyFont="1" applyFill="1" applyBorder="1" applyProtection="1">
      <protection locked="0"/>
    </xf>
    <xf numFmtId="0" fontId="69" fillId="81" borderId="0" xfId="1" applyFont="1" applyFill="1" applyAlignment="1" applyProtection="1">
      <alignment horizontal="center" vertical="top"/>
    </xf>
    <xf numFmtId="0" fontId="63" fillId="2" borderId="1" xfId="1" applyFont="1" applyFill="1" applyBorder="1" applyAlignment="1" applyProtection="1">
      <alignment wrapText="1"/>
      <protection locked="0"/>
    </xf>
    <xf numFmtId="0" fontId="61" fillId="81" borderId="0" xfId="1" applyFont="1" applyFill="1" applyBorder="1" applyAlignment="1" applyProtection="1">
      <alignment horizontal="left" vertical="top" wrapText="1"/>
    </xf>
    <xf numFmtId="0" fontId="1" fillId="3" borderId="3" xfId="1" applyFont="1" applyFill="1" applyBorder="1" applyAlignment="1" applyProtection="1">
      <alignment horizontal="left" indent="1"/>
    </xf>
    <xf numFmtId="0" fontId="2" fillId="3" borderId="0" xfId="1" applyFont="1" applyFill="1" applyBorder="1" applyProtection="1"/>
    <xf numFmtId="0" fontId="3" fillId="3" borderId="0" xfId="1" applyFont="1" applyFill="1" applyAlignment="1" applyProtection="1">
      <alignment horizontal="center" vertical="top"/>
    </xf>
    <xf numFmtId="0" fontId="2" fillId="3" borderId="0" xfId="1" applyFont="1" applyFill="1" applyProtection="1"/>
    <xf numFmtId="0" fontId="61" fillId="81" borderId="3" xfId="1" applyFont="1" applyFill="1" applyBorder="1" applyAlignment="1" applyProtection="1">
      <alignment horizontal="left" indent="1"/>
    </xf>
    <xf numFmtId="0" fontId="64" fillId="81" borderId="0" xfId="1" applyFont="1" applyFill="1" applyBorder="1" applyProtection="1"/>
    <xf numFmtId="0" fontId="61" fillId="81" borderId="0" xfId="1" applyFont="1" applyFill="1" applyBorder="1" applyAlignment="1" applyProtection="1">
      <alignment horizontal="left" vertical="top" indent="1"/>
    </xf>
    <xf numFmtId="0" fontId="61" fillId="81" borderId="0" xfId="1" applyFont="1" applyFill="1" applyBorder="1" applyAlignment="1" applyProtection="1">
      <alignment horizontal="left"/>
    </xf>
    <xf numFmtId="0" fontId="70" fillId="81" borderId="0" xfId="1" applyFont="1" applyFill="1" applyBorder="1" applyAlignment="1" applyProtection="1">
      <alignment horizontal="left" vertical="top" indent="1"/>
    </xf>
    <xf numFmtId="0" fontId="63" fillId="2" borderId="1" xfId="1" applyNumberFormat="1" applyFont="1" applyFill="1" applyBorder="1" applyProtection="1">
      <protection locked="0"/>
    </xf>
    <xf numFmtId="0" fontId="64" fillId="81" borderId="0" xfId="1" applyFont="1" applyFill="1" applyBorder="1" applyAlignment="1" applyProtection="1">
      <alignment horizontal="left" vertical="top" indent="1"/>
    </xf>
    <xf numFmtId="0" fontId="61" fillId="81" borderId="3" xfId="1" applyFont="1" applyFill="1" applyBorder="1" applyAlignment="1" applyProtection="1">
      <alignment horizontal="left" vertical="center" indent="1"/>
    </xf>
    <xf numFmtId="0" fontId="64" fillId="81" borderId="0" xfId="1" applyFont="1" applyFill="1" applyBorder="1" applyAlignment="1" applyProtection="1">
      <alignment horizontal="left" vertical="top"/>
    </xf>
    <xf numFmtId="0" fontId="61" fillId="81" borderId="0" xfId="1" applyFont="1" applyFill="1" applyBorder="1" applyAlignment="1" applyProtection="1">
      <alignment horizontal="left" wrapText="1"/>
    </xf>
    <xf numFmtId="0" fontId="71" fillId="2" borderId="1" xfId="1" applyNumberFormat="1" applyFont="1" applyFill="1" applyBorder="1" applyAlignment="1" applyProtection="1">
      <alignment vertical="top" wrapText="1"/>
      <protection locked="0"/>
    </xf>
    <xf numFmtId="0" fontId="67" fillId="81" borderId="0" xfId="1" applyFont="1" applyFill="1" applyBorder="1" applyAlignment="1" applyProtection="1">
      <alignment horizontal="left" vertical="top" wrapText="1"/>
    </xf>
    <xf numFmtId="0" fontId="64" fillId="81" borderId="0" xfId="1" applyFont="1" applyFill="1" applyBorder="1" applyAlignment="1" applyProtection="1">
      <alignment horizontal="left" vertical="top" wrapText="1"/>
    </xf>
    <xf numFmtId="0" fontId="70" fillId="81" borderId="0" xfId="1" applyFont="1" applyFill="1" applyBorder="1" applyProtection="1"/>
    <xf numFmtId="0" fontId="61" fillId="81" borderId="0" xfId="1" applyFont="1" applyFill="1" applyBorder="1" applyAlignment="1" applyProtection="1">
      <alignment horizontal="left" vertical="top" indent="3"/>
    </xf>
    <xf numFmtId="0" fontId="64" fillId="81" borderId="0" xfId="1" applyFont="1" applyFill="1" applyBorder="1" applyAlignment="1" applyProtection="1">
      <alignment horizontal="left" vertical="top" indent="5"/>
    </xf>
    <xf numFmtId="49" fontId="64" fillId="81" borderId="0" xfId="1" applyNumberFormat="1" applyFont="1" applyFill="1" applyBorder="1" applyProtection="1"/>
    <xf numFmtId="0" fontId="72" fillId="82" borderId="3" xfId="1" applyFont="1" applyFill="1" applyBorder="1" applyAlignment="1" applyProtection="1">
      <alignment horizontal="left" indent="1"/>
    </xf>
    <xf numFmtId="0" fontId="73" fillId="82" borderId="0" xfId="1" applyFont="1" applyFill="1" applyBorder="1" applyProtection="1"/>
    <xf numFmtId="0" fontId="73" fillId="82" borderId="0" xfId="1" applyFont="1" applyFill="1" applyBorder="1" applyAlignment="1" applyProtection="1">
      <alignment horizontal="left" vertical="top" indent="1"/>
    </xf>
    <xf numFmtId="49" fontId="74" fillId="2" borderId="1" xfId="1" applyNumberFormat="1" applyFont="1" applyFill="1" applyBorder="1" applyProtection="1">
      <protection locked="0"/>
    </xf>
    <xf numFmtId="49" fontId="73" fillId="82" borderId="0" xfId="1" applyNumberFormat="1" applyFont="1" applyFill="1" applyBorder="1" applyProtection="1"/>
    <xf numFmtId="0" fontId="73" fillId="82" borderId="0" xfId="1" applyFont="1" applyFill="1" applyProtection="1"/>
    <xf numFmtId="0" fontId="75" fillId="82" borderId="0" xfId="1" applyFont="1" applyFill="1" applyBorder="1" applyAlignment="1" applyProtection="1">
      <alignment horizontal="center" vertical="center"/>
    </xf>
    <xf numFmtId="0" fontId="75" fillId="82" borderId="0" xfId="1" applyFont="1" applyFill="1" applyBorder="1" applyAlignment="1" applyProtection="1">
      <alignment horizontal="center"/>
    </xf>
    <xf numFmtId="0" fontId="74" fillId="2" borderId="1" xfId="1" applyNumberFormat="1" applyFont="1" applyFill="1" applyBorder="1" applyProtection="1">
      <protection locked="0"/>
    </xf>
    <xf numFmtId="0" fontId="73" fillId="82" borderId="0" xfId="1" applyFont="1" applyFill="1" applyBorder="1" applyAlignment="1" applyProtection="1">
      <alignment horizontal="left" vertical="top" indent="7"/>
    </xf>
    <xf numFmtId="0" fontId="74" fillId="2" borderId="1" xfId="1" applyFont="1" applyFill="1" applyBorder="1" applyProtection="1">
      <protection locked="0"/>
    </xf>
    <xf numFmtId="0" fontId="76" fillId="82" borderId="0" xfId="1" applyFont="1" applyFill="1" applyBorder="1" applyProtection="1"/>
    <xf numFmtId="0" fontId="73" fillId="82" borderId="0" xfId="1" applyFont="1" applyFill="1" applyBorder="1" applyAlignment="1" applyProtection="1">
      <alignment horizontal="left" vertical="top" indent="5"/>
    </xf>
    <xf numFmtId="0" fontId="64" fillId="81" borderId="0" xfId="1" applyFont="1" applyFill="1" applyBorder="1" applyAlignment="1" applyProtection="1">
      <alignment horizontal="left" vertical="top" indent="2"/>
    </xf>
    <xf numFmtId="0" fontId="77" fillId="81" borderId="0" xfId="1" applyFont="1" applyFill="1" applyBorder="1" applyAlignment="1" applyProtection="1">
      <alignment horizontal="center" vertical="center"/>
    </xf>
    <xf numFmtId="0" fontId="77" fillId="81" borderId="0" xfId="1" applyFont="1" applyFill="1" applyBorder="1" applyAlignment="1" applyProtection="1">
      <alignment horizontal="center"/>
    </xf>
    <xf numFmtId="0" fontId="78" fillId="81" borderId="0" xfId="1" applyFont="1" applyFill="1" applyAlignment="1" applyProtection="1">
      <alignment horizontal="centerContinuous"/>
    </xf>
    <xf numFmtId="166" fontId="85" fillId="42" borderId="0" xfId="147" applyFont="1">
      <alignment vertical="center"/>
    </xf>
    <xf numFmtId="166" fontId="85" fillId="71" borderId="0" xfId="203" applyFont="1">
      <alignment vertical="center"/>
    </xf>
    <xf numFmtId="38" fontId="25" fillId="0" borderId="0" xfId="0" applyNumberFormat="1" applyFont="1" applyFill="1"/>
    <xf numFmtId="166" fontId="42" fillId="8" borderId="0" xfId="65" applyFont="1">
      <alignment vertical="center"/>
    </xf>
    <xf numFmtId="37" fontId="42" fillId="8" borderId="0" xfId="71" applyFont="1">
      <alignment vertical="center"/>
    </xf>
    <xf numFmtId="168" fontId="42" fillId="8" borderId="0" xfId="129" applyFont="1">
      <alignment vertical="center"/>
    </xf>
    <xf numFmtId="37" fontId="25" fillId="0" borderId="0" xfId="0" applyNumberFormat="1" applyFont="1" applyFill="1"/>
  </cellXfs>
  <cellStyles count="250">
    <cellStyle name="00 Blk Hdr (A)" xfId="43" xr:uid="{00000000-0005-0000-0000-000000000000}"/>
    <cellStyle name="00 Blk Rcd ($0)" xfId="44" xr:uid="{00000000-0005-0000-0000-000001000000}"/>
    <cellStyle name="00 Blk Rcd ($0.00)" xfId="45" xr:uid="{00000000-0005-0000-0000-000002000000}"/>
    <cellStyle name="00 Blk Rcd (0)" xfId="46" xr:uid="{00000000-0005-0000-0000-000003000000}"/>
    <cellStyle name="00 Blk Rcd (0,)" xfId="47" xr:uid="{00000000-0005-0000-0000-000004000000}"/>
    <cellStyle name="00 Blk Rcd (0.0%)" xfId="48" xr:uid="{00000000-0005-0000-0000-000005000000}"/>
    <cellStyle name="00 Blk Rcd (0.0)" xfId="49" xr:uid="{00000000-0005-0000-0000-000006000000}"/>
    <cellStyle name="00 Blk Rcd (0.00%)" xfId="50" xr:uid="{00000000-0005-0000-0000-000007000000}"/>
    <cellStyle name="00 Blk Rcd (0.00)" xfId="51" xr:uid="{00000000-0005-0000-0000-000008000000}"/>
    <cellStyle name="00 Blk Rcd (0.000)" xfId="244" xr:uid="{00000000-0005-0000-0000-000009000000}"/>
    <cellStyle name="00 Blk Rcd (0.0000)" xfId="245" xr:uid="{00000000-0005-0000-0000-00000A000000}"/>
    <cellStyle name="00 Blk Rcd (A)" xfId="52" xr:uid="{00000000-0005-0000-0000-00000B000000}"/>
    <cellStyle name="00 Blk Rcd (B)" xfId="53" xr:uid="{00000000-0005-0000-0000-00000C000000}"/>
    <cellStyle name="00 Blk Rcd (MDY)" xfId="54" xr:uid="{00000000-0005-0000-0000-00000D000000}"/>
    <cellStyle name="00 Blk Rcd (MY)" xfId="55" xr:uid="{00000000-0005-0000-0000-00000E000000}"/>
    <cellStyle name="00 Blk Ttl ($0)" xfId="56" xr:uid="{00000000-0005-0000-0000-00000F000000}"/>
    <cellStyle name="00 Blk Ttl ($0.00)" xfId="57" xr:uid="{00000000-0005-0000-0000-000010000000}"/>
    <cellStyle name="00 Blk Ttl (0)" xfId="58" xr:uid="{00000000-0005-0000-0000-000011000000}"/>
    <cellStyle name="00 Blk Ttl (0,)" xfId="59" xr:uid="{00000000-0005-0000-0000-000012000000}"/>
    <cellStyle name="00 Blk Ttl (0.0%)" xfId="60" xr:uid="{00000000-0005-0000-0000-000013000000}"/>
    <cellStyle name="00 Blk Ttl (0.0)" xfId="61" xr:uid="{00000000-0005-0000-0000-000014000000}"/>
    <cellStyle name="00 Blk Ttl (0.00%)" xfId="62" xr:uid="{00000000-0005-0000-0000-000015000000}"/>
    <cellStyle name="00 Blk Ttl (0.00)" xfId="63" xr:uid="{00000000-0005-0000-0000-000016000000}"/>
    <cellStyle name="00 Blk Ttl (0.000)" xfId="246" xr:uid="{00000000-0005-0000-0000-000017000000}"/>
    <cellStyle name="00 Blk Ttl (0.0000)" xfId="247" xr:uid="{00000000-0005-0000-0000-000018000000}"/>
    <cellStyle name="00 Blk Ttl (A)" xfId="64" xr:uid="{00000000-0005-0000-0000-000019000000}"/>
    <cellStyle name="00 Grp Hdr (A)" xfId="65" xr:uid="{00000000-0005-0000-0000-00001A000000}"/>
    <cellStyle name="00 Grp Hdr (C)" xfId="66" xr:uid="{00000000-0005-0000-0000-00001B000000}"/>
    <cellStyle name="00 Grp Hdr (D)" xfId="67" xr:uid="{00000000-0005-0000-0000-00001C000000}"/>
    <cellStyle name="00 Grp Rcd ($0)" xfId="68" xr:uid="{00000000-0005-0000-0000-00001D000000}"/>
    <cellStyle name="00 Grp Rcd ($0.00)" xfId="69" xr:uid="{00000000-0005-0000-0000-00001E000000}"/>
    <cellStyle name="00 Grp Rcd (0)" xfId="70" xr:uid="{00000000-0005-0000-0000-00001F000000}"/>
    <cellStyle name="00 Grp Rcd (0,)" xfId="71" xr:uid="{00000000-0005-0000-0000-000020000000}"/>
    <cellStyle name="00 Grp Rcd (0.0%)" xfId="72" xr:uid="{00000000-0005-0000-0000-000021000000}"/>
    <cellStyle name="00 Grp Rcd (0.0)" xfId="73" xr:uid="{00000000-0005-0000-0000-000022000000}"/>
    <cellStyle name="00 Grp Rcd (0.00%)" xfId="74" xr:uid="{00000000-0005-0000-0000-000023000000}"/>
    <cellStyle name="00 Grp Rcd (0.00)" xfId="75" xr:uid="{00000000-0005-0000-0000-000024000000}"/>
    <cellStyle name="00 Grp Rcd (0.000)" xfId="236" xr:uid="{00000000-0005-0000-0000-000025000000}"/>
    <cellStyle name="00 Grp Rcd (0.0000)" xfId="237" xr:uid="{00000000-0005-0000-0000-000026000000}"/>
    <cellStyle name="00 Grp Rcd (A)" xfId="76" xr:uid="{00000000-0005-0000-0000-000027000000}"/>
    <cellStyle name="00 Grp Rcd (B)" xfId="77" xr:uid="{00000000-0005-0000-0000-000028000000}"/>
    <cellStyle name="00 Grp Rcd (C)" xfId="78" xr:uid="{00000000-0005-0000-0000-000029000000}"/>
    <cellStyle name="00 Grp Rcd (MDY)" xfId="79" xr:uid="{00000000-0005-0000-0000-00002A000000}"/>
    <cellStyle name="00 Grp Rcd (MY)" xfId="80" xr:uid="{00000000-0005-0000-0000-00002B000000}"/>
    <cellStyle name="00 Grp Ttl ($0)" xfId="81" xr:uid="{00000000-0005-0000-0000-00002C000000}"/>
    <cellStyle name="00 Grp Ttl ($0.00)" xfId="82" xr:uid="{00000000-0005-0000-0000-00002D000000}"/>
    <cellStyle name="00 Grp Ttl (0)" xfId="83" xr:uid="{00000000-0005-0000-0000-00002E000000}"/>
    <cellStyle name="00 Grp Ttl (0,)" xfId="84" xr:uid="{00000000-0005-0000-0000-00002F000000}"/>
    <cellStyle name="00 Grp Ttl (0.0%)" xfId="85" xr:uid="{00000000-0005-0000-0000-000030000000}"/>
    <cellStyle name="00 Grp Ttl (0.0)" xfId="86" xr:uid="{00000000-0005-0000-0000-000031000000}"/>
    <cellStyle name="00 Grp Ttl (0.00%)" xfId="87" xr:uid="{00000000-0005-0000-0000-000032000000}"/>
    <cellStyle name="00 Grp Ttl (0.00)" xfId="88" xr:uid="{00000000-0005-0000-0000-000033000000}"/>
    <cellStyle name="00 Grp Ttl (0.000)" xfId="238" xr:uid="{00000000-0005-0000-0000-000034000000}"/>
    <cellStyle name="00 Grp Ttl (0.0000)" xfId="239" xr:uid="{00000000-0005-0000-0000-000035000000}"/>
    <cellStyle name="00 Grp Ttl (A)" xfId="89" xr:uid="{00000000-0005-0000-0000-000036000000}"/>
    <cellStyle name="00 Rpt Bnr ($0)" xfId="90" xr:uid="{00000000-0005-0000-0000-000037000000}"/>
    <cellStyle name="00 Rpt Bnr ($0.00)" xfId="91" xr:uid="{00000000-0005-0000-0000-000038000000}"/>
    <cellStyle name="00 Rpt Bnr (0)" xfId="92" xr:uid="{00000000-0005-0000-0000-000039000000}"/>
    <cellStyle name="00 Rpt Bnr (0,)" xfId="93" xr:uid="{00000000-0005-0000-0000-00003A000000}"/>
    <cellStyle name="00 Rpt Bnr (0.0%)" xfId="94" xr:uid="{00000000-0005-0000-0000-00003B000000}"/>
    <cellStyle name="00 Rpt Bnr (0.0)" xfId="95" xr:uid="{00000000-0005-0000-0000-00003C000000}"/>
    <cellStyle name="00 Rpt Bnr (0.00%)" xfId="96" xr:uid="{00000000-0005-0000-0000-00003D000000}"/>
    <cellStyle name="00 Rpt Bnr (0.00)" xfId="97" xr:uid="{00000000-0005-0000-0000-00003E000000}"/>
    <cellStyle name="00 Rpt Bnr (0.000)" xfId="234" xr:uid="{00000000-0005-0000-0000-00003F000000}"/>
    <cellStyle name="00 Rpt Bnr (0.0000)" xfId="235" xr:uid="{00000000-0005-0000-0000-000040000000}"/>
    <cellStyle name="00 Rpt Bnr (A)" xfId="98" xr:uid="{00000000-0005-0000-0000-000041000000}"/>
    <cellStyle name="00 Rpt Bnr (B)" xfId="99" xr:uid="{00000000-0005-0000-0000-000042000000}"/>
    <cellStyle name="00 Rpt Bnr (C)" xfId="100" xr:uid="{00000000-0005-0000-0000-000043000000}"/>
    <cellStyle name="00 Rpt Bnr (D)" xfId="101" xr:uid="{00000000-0005-0000-0000-000044000000}"/>
    <cellStyle name="00 Rpt Bnr (MDY)" xfId="102" xr:uid="{00000000-0005-0000-0000-000045000000}"/>
    <cellStyle name="00 Rpt Bnr (MY)" xfId="103" xr:uid="{00000000-0005-0000-0000-000046000000}"/>
    <cellStyle name="00 Rpt Hdr (A)" xfId="104" xr:uid="{00000000-0005-0000-0000-000047000000}"/>
    <cellStyle name="00 Rpt Hdr (B)" xfId="105" xr:uid="{00000000-0005-0000-0000-000048000000}"/>
    <cellStyle name="00 Rpt Hdr (C)" xfId="106" xr:uid="{00000000-0005-0000-0000-000049000000}"/>
    <cellStyle name="00 Rpt Hdr (D)" xfId="107" xr:uid="{00000000-0005-0000-0000-00004A000000}"/>
    <cellStyle name="00 Rpt Hdr (MDY)" xfId="108" xr:uid="{00000000-0005-0000-0000-00004B000000}"/>
    <cellStyle name="00 Rpt Hdr (MY)" xfId="109" xr:uid="{00000000-0005-0000-0000-00004C000000}"/>
    <cellStyle name="00 Rpt Ttl ($0)" xfId="110" xr:uid="{00000000-0005-0000-0000-00004D000000}"/>
    <cellStyle name="00 Rpt Ttl ($0.00)" xfId="111" xr:uid="{00000000-0005-0000-0000-00004E000000}"/>
    <cellStyle name="00 Rpt Ttl (0)" xfId="112" xr:uid="{00000000-0005-0000-0000-00004F000000}"/>
    <cellStyle name="00 Rpt Ttl (0,)" xfId="113" xr:uid="{00000000-0005-0000-0000-000050000000}"/>
    <cellStyle name="00 Rpt Ttl (0.0%)" xfId="114" xr:uid="{00000000-0005-0000-0000-000051000000}"/>
    <cellStyle name="00 Rpt Ttl (0.0)" xfId="115" xr:uid="{00000000-0005-0000-0000-000052000000}"/>
    <cellStyle name="00 Rpt Ttl (0.00%)" xfId="116" xr:uid="{00000000-0005-0000-0000-000053000000}"/>
    <cellStyle name="00 Rpt Ttl (0.00)" xfId="117" xr:uid="{00000000-0005-0000-0000-000054000000}"/>
    <cellStyle name="00 Rpt Ttl (0.000)" xfId="248" xr:uid="{00000000-0005-0000-0000-000055000000}"/>
    <cellStyle name="00 Rpt Ttl (0.0000)" xfId="249" xr:uid="{00000000-0005-0000-0000-000056000000}"/>
    <cellStyle name="00 Rpt Ttl (A)" xfId="118" xr:uid="{00000000-0005-0000-0000-000057000000}"/>
    <cellStyle name="00 Sheet Minor Title (A)" xfId="119" xr:uid="{00000000-0005-0000-0000-000058000000}"/>
    <cellStyle name="00 Sheet Minor Title (B)" xfId="120" xr:uid="{00000000-0005-0000-0000-000059000000}"/>
    <cellStyle name="00 Sheet SubTitle (A)" xfId="121" xr:uid="{00000000-0005-0000-0000-00005A000000}"/>
    <cellStyle name="00 Sheet SubTitle (B)" xfId="122" xr:uid="{00000000-0005-0000-0000-00005B000000}"/>
    <cellStyle name="00 Sheet Title (A)" xfId="123" xr:uid="{00000000-0005-0000-0000-00005C000000}"/>
    <cellStyle name="00 Sub HDR (A)" xfId="124" xr:uid="{00000000-0005-0000-0000-00005D000000}"/>
    <cellStyle name="00 Sub Rcd ($0)" xfId="125" xr:uid="{00000000-0005-0000-0000-00005E000000}"/>
    <cellStyle name="00 Sub Rcd ($0.00)" xfId="126" xr:uid="{00000000-0005-0000-0000-00005F000000}"/>
    <cellStyle name="00 Sub Rcd (0)" xfId="127" xr:uid="{00000000-0005-0000-0000-000060000000}"/>
    <cellStyle name="00 Sub Rcd (0,)" xfId="128" xr:uid="{00000000-0005-0000-0000-000061000000}"/>
    <cellStyle name="00 Sub Rcd (0.0%)" xfId="129" xr:uid="{00000000-0005-0000-0000-000062000000}"/>
    <cellStyle name="00 Sub Rcd (0.0)" xfId="130" xr:uid="{00000000-0005-0000-0000-000063000000}"/>
    <cellStyle name="00 Sub Rcd (0.00%)" xfId="131" xr:uid="{00000000-0005-0000-0000-000064000000}"/>
    <cellStyle name="00 Sub Rcd (0.00)" xfId="132" xr:uid="{00000000-0005-0000-0000-000065000000}"/>
    <cellStyle name="00 Sub Rcd (0.000)" xfId="240" xr:uid="{00000000-0005-0000-0000-000066000000}"/>
    <cellStyle name="00 Sub Rcd (0.0000)" xfId="241" xr:uid="{00000000-0005-0000-0000-000067000000}"/>
    <cellStyle name="00 Sub Rcd (A)" xfId="133" xr:uid="{00000000-0005-0000-0000-000068000000}"/>
    <cellStyle name="00 Sub Rcd (B)" xfId="134" xr:uid="{00000000-0005-0000-0000-000069000000}"/>
    <cellStyle name="00 Sub Rcd (MDY)" xfId="135" xr:uid="{00000000-0005-0000-0000-00006A000000}"/>
    <cellStyle name="00 Sub Rcd (MY)" xfId="136" xr:uid="{00000000-0005-0000-0000-00006B000000}"/>
    <cellStyle name="00 Sub Ttl ($0)" xfId="137" xr:uid="{00000000-0005-0000-0000-00006C000000}"/>
    <cellStyle name="00 Sub Ttl ($0.00)" xfId="138" xr:uid="{00000000-0005-0000-0000-00006D000000}"/>
    <cellStyle name="00 Sub Ttl (0)" xfId="139" xr:uid="{00000000-0005-0000-0000-00006E000000}"/>
    <cellStyle name="00 Sub Ttl (0,)" xfId="140" xr:uid="{00000000-0005-0000-0000-00006F000000}"/>
    <cellStyle name="00 Sub Ttl (0.0%)" xfId="141" xr:uid="{00000000-0005-0000-0000-000070000000}"/>
    <cellStyle name="00 Sub Ttl (0.0)" xfId="142" xr:uid="{00000000-0005-0000-0000-000071000000}"/>
    <cellStyle name="00 Sub Ttl (0.00%)" xfId="143" xr:uid="{00000000-0005-0000-0000-000072000000}"/>
    <cellStyle name="00 Sub Ttl (0.00)" xfId="144" xr:uid="{00000000-0005-0000-0000-000073000000}"/>
    <cellStyle name="00 Sub Ttl (0.000)" xfId="242" xr:uid="{00000000-0005-0000-0000-000074000000}"/>
    <cellStyle name="00 Sub Ttl (0.0000)" xfId="243" xr:uid="{00000000-0005-0000-0000-000075000000}"/>
    <cellStyle name="00 Sub Ttl (A)" xfId="145" xr:uid="{00000000-0005-0000-0000-000076000000}"/>
    <cellStyle name="00 Top Brand Med (A)" xfId="146" xr:uid="{00000000-0005-0000-0000-000077000000}"/>
    <cellStyle name="20% - Accent1" xfId="20" builtinId="30" hidden="1"/>
    <cellStyle name="20% - Accent2" xfId="24" builtinId="34" hidden="1"/>
    <cellStyle name="20% - Accent3" xfId="28" builtinId="38" hidden="1"/>
    <cellStyle name="20% - Accent4" xfId="32" builtinId="42" hidden="1"/>
    <cellStyle name="20% - Accent5" xfId="36" builtinId="46" hidden="1"/>
    <cellStyle name="20% - Accent6" xfId="40" builtinId="50" hidden="1"/>
    <cellStyle name="40% - Accent1" xfId="21" builtinId="31" hidden="1"/>
    <cellStyle name="40% - Accent2" xfId="25" builtinId="35" hidden="1"/>
    <cellStyle name="40% - Accent3" xfId="29" builtinId="39" hidden="1"/>
    <cellStyle name="40% - Accent4" xfId="33" builtinId="43" hidden="1"/>
    <cellStyle name="40% - Accent5" xfId="37" builtinId="47" hidden="1"/>
    <cellStyle name="40% - Accent6" xfId="41" builtinId="51" hidden="1"/>
    <cellStyle name="60% - Accent1" xfId="22" builtinId="32" hidden="1"/>
    <cellStyle name="60% - Accent2" xfId="26" builtinId="36" hidden="1"/>
    <cellStyle name="60% - Accent3" xfId="30" builtinId="40" hidden="1"/>
    <cellStyle name="60% - Accent4" xfId="34" builtinId="44" hidden="1"/>
    <cellStyle name="60% - Accent5" xfId="38" builtinId="48" hidden="1"/>
    <cellStyle name="60% - Accent6" xfId="42" builtinId="52" hidden="1"/>
    <cellStyle name="Accent1" xfId="19" builtinId="29" hidden="1"/>
    <cellStyle name="Accent2" xfId="23" builtinId="33" hidden="1"/>
    <cellStyle name="Accent3" xfId="27" builtinId="37" hidden="1"/>
    <cellStyle name="Accent4" xfId="31" builtinId="41" hidden="1"/>
    <cellStyle name="Accent5" xfId="35" builtinId="45" hidden="1"/>
    <cellStyle name="Accent6" xfId="39" builtinId="49" hidden="1"/>
    <cellStyle name="AQ1" xfId="147" xr:uid="{00000000-0005-0000-0000-000090000000}"/>
    <cellStyle name="AQ2" xfId="148" xr:uid="{00000000-0005-0000-0000-000091000000}"/>
    <cellStyle name="AQ3" xfId="149" xr:uid="{00000000-0005-0000-0000-000092000000}"/>
    <cellStyle name="AQ4" xfId="150" xr:uid="{00000000-0005-0000-0000-000093000000}"/>
    <cellStyle name="AQ5" xfId="151" xr:uid="{00000000-0005-0000-0000-000094000000}"/>
    <cellStyle name="Bad" xfId="8" builtinId="27" hidden="1"/>
    <cellStyle name="Button (A)" xfId="152" xr:uid="{00000000-0005-0000-0000-000096000000}"/>
    <cellStyle name="Button (B)" xfId="153" xr:uid="{00000000-0005-0000-0000-000097000000}"/>
    <cellStyle name="Calculation" xfId="12" builtinId="22" hidden="1"/>
    <cellStyle name="Check Cell" xfId="14" builtinId="23" hidden="1"/>
    <cellStyle name="CM1" xfId="225" xr:uid="{00000000-0005-0000-0000-00009A000000}"/>
    <cellStyle name="CM2" xfId="226" xr:uid="{00000000-0005-0000-0000-00009B000000}"/>
    <cellStyle name="CM3" xfId="227" xr:uid="{00000000-0005-0000-0000-00009C000000}"/>
    <cellStyle name="CM4" xfId="228" xr:uid="{00000000-0005-0000-0000-00009D000000}"/>
    <cellStyle name="CM5" xfId="229" xr:uid="{00000000-0005-0000-0000-00009E000000}"/>
    <cellStyle name="Dbl-Click (A)" xfId="154" xr:uid="{00000000-0005-0000-0000-00009F000000}"/>
    <cellStyle name="Drop Down ($0)" xfId="155" xr:uid="{00000000-0005-0000-0000-0000A0000000}"/>
    <cellStyle name="Drop Down ($0.00)" xfId="156" xr:uid="{00000000-0005-0000-0000-0000A1000000}"/>
    <cellStyle name="Drop Down (0)" xfId="157" xr:uid="{00000000-0005-0000-0000-0000A2000000}"/>
    <cellStyle name="Drop Down (0,)" xfId="158" xr:uid="{00000000-0005-0000-0000-0000A3000000}"/>
    <cellStyle name="Drop Down (0.0%)" xfId="159" xr:uid="{00000000-0005-0000-0000-0000A4000000}"/>
    <cellStyle name="Drop Down (0.0)" xfId="160" xr:uid="{00000000-0005-0000-0000-0000A5000000}"/>
    <cellStyle name="Drop Down (0.00%)" xfId="161" xr:uid="{00000000-0005-0000-0000-0000A6000000}"/>
    <cellStyle name="Drop Down (0.00)" xfId="162" xr:uid="{00000000-0005-0000-0000-0000A7000000}"/>
    <cellStyle name="Drop Down (0.000)" xfId="232" xr:uid="{00000000-0005-0000-0000-0000A8000000}"/>
    <cellStyle name="Drop Down (0.0000)" xfId="233" xr:uid="{00000000-0005-0000-0000-0000A9000000}"/>
    <cellStyle name="Drop Down (A)" xfId="163" xr:uid="{00000000-0005-0000-0000-0000AA000000}"/>
    <cellStyle name="Drop Down (MDY)" xfId="164" xr:uid="{00000000-0005-0000-0000-0000AB000000}"/>
    <cellStyle name="Drop Down (MY)" xfId="165" xr:uid="{00000000-0005-0000-0000-0000AC000000}"/>
    <cellStyle name="DS1" xfId="166" xr:uid="{00000000-0005-0000-0000-0000AD000000}"/>
    <cellStyle name="DS2" xfId="167" xr:uid="{00000000-0005-0000-0000-0000AE000000}"/>
    <cellStyle name="DS3" xfId="168" xr:uid="{00000000-0005-0000-0000-0000AF000000}"/>
    <cellStyle name="DS4" xfId="169" xr:uid="{00000000-0005-0000-0000-0000B0000000}"/>
    <cellStyle name="DS5" xfId="170" xr:uid="{00000000-0005-0000-0000-0000B1000000}"/>
    <cellStyle name="Explanatory Text" xfId="17" builtinId="53" hidden="1"/>
    <cellStyle name="Explanatory Text (A)" xfId="171" xr:uid="{00000000-0005-0000-0000-0000B3000000}"/>
    <cellStyle name="Explanatory Text (B)" xfId="172" xr:uid="{00000000-0005-0000-0000-0000B4000000}"/>
    <cellStyle name="File_Icon (A)" xfId="173" xr:uid="{00000000-0005-0000-0000-0000B5000000}"/>
    <cellStyle name="Good" xfId="7" builtinId="26" hidden="1"/>
    <cellStyle name="GT1" xfId="174" xr:uid="{00000000-0005-0000-0000-0000B7000000}"/>
    <cellStyle name="GT2" xfId="175" xr:uid="{00000000-0005-0000-0000-0000B8000000}"/>
    <cellStyle name="GT3" xfId="176" xr:uid="{00000000-0005-0000-0000-0000B9000000}"/>
    <cellStyle name="GT4" xfId="177" xr:uid="{00000000-0005-0000-0000-0000BA000000}"/>
    <cellStyle name="GT5" xfId="178" xr:uid="{00000000-0005-0000-0000-0000BB000000}"/>
    <cellStyle name="Heading 1" xfId="3" builtinId="16" hidden="1"/>
    <cellStyle name="Heading 2" xfId="4" builtinId="17" hidden="1"/>
    <cellStyle name="Heading 3" xfId="5" builtinId="18" hidden="1"/>
    <cellStyle name="Heading 4" xfId="6" builtinId="19" hidden="1"/>
    <cellStyle name="Input" xfId="10" builtinId="20" hidden="1"/>
    <cellStyle name="Input ($0)" xfId="179" xr:uid="{00000000-0005-0000-0000-0000C1000000}"/>
    <cellStyle name="Input ($0.00)" xfId="180" xr:uid="{00000000-0005-0000-0000-0000C2000000}"/>
    <cellStyle name="Input (0)" xfId="181" xr:uid="{00000000-0005-0000-0000-0000C3000000}"/>
    <cellStyle name="Input (0,)" xfId="182" xr:uid="{00000000-0005-0000-0000-0000C4000000}"/>
    <cellStyle name="Input (0.0%)" xfId="183" xr:uid="{00000000-0005-0000-0000-0000C5000000}"/>
    <cellStyle name="Input (0.0)" xfId="184" xr:uid="{00000000-0005-0000-0000-0000C6000000}"/>
    <cellStyle name="Input (0.00%)" xfId="185" xr:uid="{00000000-0005-0000-0000-0000C7000000}"/>
    <cellStyle name="Input (0.00)" xfId="186" xr:uid="{00000000-0005-0000-0000-0000C8000000}"/>
    <cellStyle name="Input (0.000)" xfId="230" xr:uid="{00000000-0005-0000-0000-0000C9000000}"/>
    <cellStyle name="Input (0.0000)" xfId="231" xr:uid="{00000000-0005-0000-0000-0000CA000000}"/>
    <cellStyle name="Input (A)" xfId="187" xr:uid="{00000000-0005-0000-0000-0000CB000000}"/>
    <cellStyle name="Input (MDY)" xfId="188" xr:uid="{00000000-0005-0000-0000-0000CC000000}"/>
    <cellStyle name="Input (MY)" xfId="189" xr:uid="{00000000-0005-0000-0000-0000CD000000}"/>
    <cellStyle name="Linked Cell" xfId="13" builtinId="24" hidden="1"/>
    <cellStyle name="List Item (A)" xfId="190" xr:uid="{00000000-0005-0000-0000-0000CF000000}"/>
    <cellStyle name="List Item (B)" xfId="191" xr:uid="{00000000-0005-0000-0000-0000D0000000}"/>
    <cellStyle name="List Item (C)" xfId="192" xr:uid="{00000000-0005-0000-0000-0000D1000000}"/>
    <cellStyle name="List Item (D)" xfId="193" xr:uid="{00000000-0005-0000-0000-0000D2000000}"/>
    <cellStyle name="Neutral" xfId="9" builtinId="28" hidden="1"/>
    <cellStyle name="Normal" xfId="0" builtinId="0" customBuiltin="1"/>
    <cellStyle name="Normal 2" xfId="1" xr:uid="{00000000-0005-0000-0000-0000D5000000}"/>
    <cellStyle name="Note" xfId="16" builtinId="10" hidden="1"/>
    <cellStyle name="Output" xfId="11" builtinId="21" hidden="1"/>
    <cellStyle name="Place Cursor Here (A)" xfId="194" xr:uid="{00000000-0005-0000-0000-0000D8000000}"/>
    <cellStyle name="Place Cursor Here (B)" xfId="195" xr:uid="{00000000-0005-0000-0000-0000D9000000}"/>
    <cellStyle name="Red Flag (A)" xfId="196" xr:uid="{00000000-0005-0000-0000-0000DA000000}"/>
    <cellStyle name="Red Flag (B)" xfId="197" xr:uid="{00000000-0005-0000-0000-0000DB000000}"/>
    <cellStyle name="SD1" xfId="198" xr:uid="{00000000-0005-0000-0000-0000DC000000}"/>
    <cellStyle name="SD2" xfId="199" xr:uid="{00000000-0005-0000-0000-0000DD000000}"/>
    <cellStyle name="SD3" xfId="200" xr:uid="{00000000-0005-0000-0000-0000DE000000}"/>
    <cellStyle name="SD4" xfId="201" xr:uid="{00000000-0005-0000-0000-0000DF000000}"/>
    <cellStyle name="SD5" xfId="202" xr:uid="{00000000-0005-0000-0000-0000E0000000}"/>
    <cellStyle name="Title" xfId="2" builtinId="15" hidden="1"/>
    <cellStyle name="Total" xfId="18" builtinId="25" hidden="1"/>
    <cellStyle name="VW1" xfId="203" xr:uid="{00000000-0005-0000-0000-0000E3000000}"/>
    <cellStyle name="VW2" xfId="204" xr:uid="{00000000-0005-0000-0000-0000E4000000}"/>
    <cellStyle name="VW3" xfId="205" xr:uid="{00000000-0005-0000-0000-0000E5000000}"/>
    <cellStyle name="VW4" xfId="206" xr:uid="{00000000-0005-0000-0000-0000E6000000}"/>
    <cellStyle name="VW5" xfId="207" xr:uid="{00000000-0005-0000-0000-0000E7000000}"/>
    <cellStyle name="Warning Text" xfId="15" builtinId="11" hidden="1"/>
    <cellStyle name="WC1" xfId="208" xr:uid="{00000000-0005-0000-0000-0000E9000000}"/>
    <cellStyle name="WC1 ($0)" xfId="209" xr:uid="{00000000-0005-0000-0000-0000EA000000}"/>
    <cellStyle name="WC1 ($0.00)" xfId="210" xr:uid="{00000000-0005-0000-0000-0000EB000000}"/>
    <cellStyle name="WC1 (0)" xfId="211" xr:uid="{00000000-0005-0000-0000-0000EC000000}"/>
    <cellStyle name="WC1 (0,)" xfId="212" xr:uid="{00000000-0005-0000-0000-0000ED000000}"/>
    <cellStyle name="WC1 (0.0%)" xfId="213" xr:uid="{00000000-0005-0000-0000-0000EE000000}"/>
    <cellStyle name="WC1 (0.0)" xfId="214" xr:uid="{00000000-0005-0000-0000-0000EF000000}"/>
    <cellStyle name="WC1 (0.00%)" xfId="215" xr:uid="{00000000-0005-0000-0000-0000F0000000}"/>
    <cellStyle name="WC1 (0.00)" xfId="216" xr:uid="{00000000-0005-0000-0000-0000F1000000}"/>
    <cellStyle name="WC1 (0.000)" xfId="223" xr:uid="{00000000-0005-0000-0000-0000F2000000}"/>
    <cellStyle name="WC1 (0.0000)" xfId="224" xr:uid="{00000000-0005-0000-0000-0000F3000000}"/>
    <cellStyle name="WC1 (MDY)" xfId="217" xr:uid="{00000000-0005-0000-0000-0000F4000000}"/>
    <cellStyle name="WC1 (MY)" xfId="218" xr:uid="{00000000-0005-0000-0000-0000F5000000}"/>
    <cellStyle name="WC2" xfId="219" xr:uid="{00000000-0005-0000-0000-0000F6000000}"/>
    <cellStyle name="WC3" xfId="220" xr:uid="{00000000-0005-0000-0000-0000F7000000}"/>
    <cellStyle name="WC4" xfId="221" xr:uid="{00000000-0005-0000-0000-0000F8000000}"/>
    <cellStyle name="WC5" xfId="222" xr:uid="{00000000-0005-0000-0000-0000F9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KHA-EPM">
  <a:themeElements>
    <a:clrScheme name="KHEPM">
      <a:dk1>
        <a:sysClr val="windowText" lastClr="000000"/>
      </a:dk1>
      <a:lt1>
        <a:sysClr val="window" lastClr="FFFFFF"/>
      </a:lt1>
      <a:dk2>
        <a:srgbClr val="586168"/>
      </a:dk2>
      <a:lt2>
        <a:srgbClr val="EBEBEB"/>
      </a:lt2>
      <a:accent1>
        <a:srgbClr val="B01513"/>
      </a:accent1>
      <a:accent2>
        <a:srgbClr val="F7D4B7"/>
      </a:accent2>
      <a:accent3>
        <a:srgbClr val="F8F5B6"/>
      </a:accent3>
      <a:accent4>
        <a:srgbClr val="6AAC90"/>
      </a:accent4>
      <a:accent5>
        <a:srgbClr val="BBD4EB"/>
      </a:accent5>
      <a:accent6>
        <a:srgbClr val="9E5E9B"/>
      </a:accent6>
      <a:hlink>
        <a:srgbClr val="5F9C9D"/>
      </a:hlink>
      <a:folHlink>
        <a:srgbClr val="9E5E9B"/>
      </a:folHlink>
    </a:clrScheme>
    <a:fontScheme name="san_diego">
      <a:majorFont>
        <a:latin typeface="Century Gothic"/>
        <a:ea typeface=""/>
        <a:cs typeface=""/>
      </a:majorFont>
      <a:minorFont>
        <a:latin typeface="Segoe UI"/>
        <a:ea typeface=""/>
        <a:cs typeface=""/>
      </a:minorFont>
    </a:fontScheme>
    <a:fmtScheme name="Clarity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hade val="86000"/>
                <a:satMod val="140000"/>
              </a:schemeClr>
            </a:gs>
            <a:gs pos="45000">
              <a:schemeClr val="phClr">
                <a:tint val="48000"/>
                <a:satMod val="150000"/>
              </a:schemeClr>
            </a:gs>
            <a:gs pos="100000">
              <a:schemeClr val="phClr">
                <a:tint val="28000"/>
                <a:satMod val="160000"/>
              </a:schemeClr>
            </a:gs>
          </a:gsLst>
          <a:path path="circle">
            <a:fillToRect l="100000" t="100000" r="100000" b="100000"/>
          </a:path>
        </a:gradFill>
        <a:gradFill rotWithShape="1">
          <a:gsLst>
            <a:gs pos="0">
              <a:schemeClr val="phClr">
                <a:shade val="70000"/>
                <a:satMod val="150000"/>
              </a:schemeClr>
            </a:gs>
            <a:gs pos="34000">
              <a:schemeClr val="phClr">
                <a:shade val="70000"/>
                <a:satMod val="140000"/>
              </a:schemeClr>
            </a:gs>
            <a:gs pos="70000">
              <a:schemeClr val="phClr">
                <a:tint val="100000"/>
                <a:shade val="90000"/>
                <a:satMod val="140000"/>
              </a:schemeClr>
            </a:gs>
            <a:gs pos="100000">
              <a:schemeClr val="phClr">
                <a:tint val="100000"/>
                <a:shade val="100000"/>
                <a:satMod val="100000"/>
              </a:schemeClr>
            </a:gs>
          </a:gsLst>
          <a:path path="circle">
            <a:fillToRect l="100000" t="100000" r="100000" b="100000"/>
          </a:path>
        </a:gradFill>
      </a:fillStyleLst>
      <a:lnStyleLst>
        <a:ln w="9525" cap="flat" cmpd="sng" algn="ctr">
          <a:solidFill>
            <a:schemeClr val="phClr"/>
          </a:solidFill>
          <a:prstDash val="solid"/>
        </a:ln>
        <a:ln w="26425" cap="flat" cmpd="sng" algn="ctr">
          <a:solidFill>
            <a:schemeClr val="phClr"/>
          </a:solidFill>
          <a:prstDash val="solid"/>
        </a:ln>
        <a:ln w="444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>
            <a:outerShdw blurRad="38100" dist="25400" dir="2700000" algn="br" rotWithShape="0">
              <a:srgbClr val="000000">
                <a:alpha val="60000"/>
              </a:srgbClr>
            </a:outerShdw>
          </a:effectLst>
        </a:effectStyle>
        <a:effectStyle>
          <a:effectLst>
            <a:outerShdw blurRad="38100" dist="25400" dir="2700000" algn="br" rotWithShape="0">
              <a:srgbClr val="000000">
                <a:alpha val="60000"/>
              </a:srgbClr>
            </a:outerShdw>
          </a:effectLst>
          <a:scene3d>
            <a:camera prst="orthographicFront">
              <a:rot lat="0" lon="0" rev="0"/>
            </a:camera>
            <a:lightRig rig="balanced" dir="t">
              <a:rot lat="0" lon="0" rev="5100000"/>
            </a:lightRig>
          </a:scene3d>
          <a:sp3d contourW="6350">
            <a:bevelT w="29210" h="12700"/>
            <a:contourClr>
              <a:schemeClr val="phClr">
                <a:shade val="30000"/>
                <a:satMod val="130000"/>
              </a:schemeClr>
            </a:contourClr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outlinePr summaryBelow="0"/>
  </sheetPr>
  <dimension ref="A1:K195"/>
  <sheetViews>
    <sheetView showGridLines="0" showRowColHeaders="0" topLeftCell="B1" workbookViewId="0">
      <selection activeCell="D13" sqref="D13"/>
    </sheetView>
  </sheetViews>
  <sheetFormatPr defaultColWidth="8" defaultRowHeight="16.8" outlineLevelRow="2"/>
  <cols>
    <col min="1" max="1" width="30.19921875" style="8" hidden="1" customWidth="1"/>
    <col min="2" max="2" width="2" style="5" customWidth="1"/>
    <col min="3" max="3" width="39.09765625" style="5" customWidth="1"/>
    <col min="4" max="4" width="22" style="5" customWidth="1"/>
    <col min="5" max="5" width="0.8984375" style="5" customWidth="1"/>
    <col min="6" max="6" width="19.3984375" style="5" bestFit="1" customWidth="1"/>
    <col min="7" max="7" width="0.8984375" style="5" customWidth="1"/>
    <col min="8" max="8" width="19.3984375" style="5" bestFit="1" customWidth="1"/>
    <col min="9" max="9" width="0.8984375" style="5" customWidth="1"/>
    <col min="10" max="10" width="19.3984375" style="5" bestFit="1" customWidth="1"/>
    <col min="11" max="16384" width="8" style="5"/>
  </cols>
  <sheetData>
    <row r="1" spans="1:10" s="6" customFormat="1">
      <c r="A1" s="12"/>
      <c r="C1" s="11"/>
      <c r="D1" s="10" t="s">
        <v>0</v>
      </c>
      <c r="E1" s="10" t="s">
        <v>1</v>
      </c>
      <c r="F1" s="9" t="s">
        <v>331</v>
      </c>
      <c r="H1" s="9" t="s">
        <v>464</v>
      </c>
      <c r="I1" s="7"/>
      <c r="J1" s="9" t="s">
        <v>264</v>
      </c>
    </row>
    <row r="2" spans="1:10" ht="15" hidden="1" customHeight="1" collapsed="1">
      <c r="C2" s="4" t="s">
        <v>2</v>
      </c>
      <c r="E2" s="10"/>
      <c r="F2" s="3" t="s">
        <v>3</v>
      </c>
      <c r="H2" s="3" t="s">
        <v>3</v>
      </c>
      <c r="J2" s="3" t="s">
        <v>3</v>
      </c>
    </row>
    <row r="3" spans="1:10" ht="15" hidden="1" customHeight="1">
      <c r="A3" s="8" t="s">
        <v>4</v>
      </c>
      <c r="C3" s="5" t="s">
        <v>5</v>
      </c>
      <c r="E3" s="10"/>
      <c r="F3" s="3"/>
    </row>
    <row r="4" spans="1:10" ht="15" hidden="1" customHeight="1">
      <c r="A4" s="8" t="s">
        <v>6</v>
      </c>
      <c r="C4" s="5" t="s">
        <v>7</v>
      </c>
      <c r="E4" s="10"/>
    </row>
    <row r="5" spans="1:10" ht="15" hidden="1" customHeight="1">
      <c r="A5" s="8" t="s">
        <v>502</v>
      </c>
      <c r="C5" s="5" t="s">
        <v>8</v>
      </c>
      <c r="D5" s="5">
        <v>132</v>
      </c>
      <c r="E5" s="10"/>
    </row>
    <row r="6" spans="1:10">
      <c r="F6" s="1" t="s">
        <v>9</v>
      </c>
      <c r="G6" s="2"/>
      <c r="H6" s="1" t="s">
        <v>9</v>
      </c>
      <c r="I6" s="2"/>
      <c r="J6" s="1" t="s">
        <v>9</v>
      </c>
    </row>
    <row r="7" spans="1:10" collapsed="1">
      <c r="C7" s="4" t="s">
        <v>10</v>
      </c>
      <c r="D7" s="160"/>
      <c r="E7" s="161"/>
      <c r="F7" s="161"/>
      <c r="G7" s="2"/>
      <c r="H7" s="161"/>
      <c r="I7" s="2"/>
      <c r="J7" s="161"/>
    </row>
    <row r="8" spans="1:10" hidden="1" outlineLevel="1">
      <c r="A8" s="8" t="s">
        <v>11</v>
      </c>
      <c r="C8" s="5" t="s">
        <v>12</v>
      </c>
      <c r="D8" s="162"/>
      <c r="E8" s="161"/>
      <c r="F8" s="163" t="s">
        <v>13</v>
      </c>
      <c r="H8" s="163" t="s">
        <v>13</v>
      </c>
      <c r="J8" s="163" t="s">
        <v>13</v>
      </c>
    </row>
    <row r="9" spans="1:10" hidden="1" outlineLevel="1">
      <c r="A9" s="8" t="s">
        <v>14</v>
      </c>
      <c r="C9" s="164" t="s">
        <v>15</v>
      </c>
      <c r="D9" s="165"/>
      <c r="E9" s="161"/>
      <c r="F9" s="163" t="s">
        <v>13</v>
      </c>
      <c r="H9" s="163" t="s">
        <v>13</v>
      </c>
      <c r="J9" s="163" t="s">
        <v>13</v>
      </c>
    </row>
    <row r="10" spans="1:10" hidden="1" outlineLevel="1">
      <c r="A10" s="8" t="s">
        <v>16</v>
      </c>
      <c r="C10" s="164" t="s">
        <v>17</v>
      </c>
      <c r="D10" s="165"/>
      <c r="E10" s="161"/>
      <c r="F10" s="163" t="s">
        <v>13</v>
      </c>
      <c r="H10" s="163" t="s">
        <v>13</v>
      </c>
      <c r="J10" s="163" t="s">
        <v>13</v>
      </c>
    </row>
    <row r="11" spans="1:10" hidden="1" outlineLevel="1">
      <c r="A11" s="8" t="s">
        <v>18</v>
      </c>
      <c r="C11" s="164" t="s">
        <v>19</v>
      </c>
      <c r="D11" s="165"/>
      <c r="E11" s="161"/>
      <c r="F11" s="163"/>
      <c r="H11" s="163"/>
      <c r="J11" s="163"/>
    </row>
    <row r="12" spans="1:10" hidden="1" outlineLevel="1">
      <c r="A12" s="8" t="s">
        <v>20</v>
      </c>
      <c r="C12" s="164" t="s">
        <v>21</v>
      </c>
      <c r="D12" s="165"/>
      <c r="E12" s="161"/>
      <c r="F12" s="163"/>
      <c r="H12" s="163"/>
      <c r="J12" s="163"/>
    </row>
    <row r="13" spans="1:10" hidden="1" outlineLevel="1">
      <c r="A13" s="8" t="s">
        <v>22</v>
      </c>
      <c r="C13" s="5" t="s">
        <v>23</v>
      </c>
      <c r="D13" s="162"/>
      <c r="E13" s="161"/>
      <c r="F13" s="163" t="s">
        <v>13</v>
      </c>
      <c r="H13" s="163" t="s">
        <v>13</v>
      </c>
      <c r="J13" s="163" t="s">
        <v>13</v>
      </c>
    </row>
    <row r="14" spans="1:10" hidden="1" outlineLevel="1">
      <c r="A14" s="8" t="s">
        <v>24</v>
      </c>
      <c r="C14" s="164" t="s">
        <v>25</v>
      </c>
      <c r="D14" s="165"/>
      <c r="E14" s="161"/>
      <c r="F14" s="163"/>
      <c r="H14" s="163"/>
      <c r="J14" s="163"/>
    </row>
    <row r="15" spans="1:10" hidden="1" outlineLevel="1">
      <c r="A15" s="8" t="s">
        <v>26</v>
      </c>
      <c r="C15" s="164" t="s">
        <v>27</v>
      </c>
      <c r="D15" s="165"/>
      <c r="E15" s="161"/>
      <c r="F15" s="163"/>
      <c r="H15" s="163"/>
      <c r="J15" s="163"/>
    </row>
    <row r="16" spans="1:10" hidden="1" outlineLevel="1">
      <c r="A16" s="8" t="s">
        <v>28</v>
      </c>
      <c r="C16" s="5" t="s">
        <v>29</v>
      </c>
      <c r="D16" s="165"/>
      <c r="E16" s="161"/>
      <c r="F16" s="163" t="s">
        <v>13</v>
      </c>
      <c r="H16" s="163" t="s">
        <v>13</v>
      </c>
      <c r="J16" s="163" t="s">
        <v>13</v>
      </c>
    </row>
    <row r="17" spans="1:5">
      <c r="A17" s="8" t="s">
        <v>30</v>
      </c>
      <c r="C17" s="4" t="s">
        <v>31</v>
      </c>
      <c r="D17" s="160"/>
      <c r="E17" s="161"/>
    </row>
    <row r="18" spans="1:5" outlineLevel="1">
      <c r="A18" s="8" t="s">
        <v>32</v>
      </c>
      <c r="C18" s="5" t="s">
        <v>33</v>
      </c>
      <c r="D18" s="9" t="s">
        <v>63</v>
      </c>
      <c r="E18" s="161"/>
    </row>
    <row r="19" spans="1:5" outlineLevel="1">
      <c r="A19" s="8" t="s">
        <v>34</v>
      </c>
      <c r="C19" s="5" t="s">
        <v>35</v>
      </c>
      <c r="D19" s="9" t="s">
        <v>63</v>
      </c>
      <c r="E19" s="161"/>
    </row>
    <row r="20" spans="1:5" outlineLevel="1">
      <c r="A20" s="8" t="s">
        <v>36</v>
      </c>
      <c r="C20" s="5" t="s">
        <v>37</v>
      </c>
      <c r="D20" s="9" t="s">
        <v>13</v>
      </c>
      <c r="E20" s="161"/>
    </row>
    <row r="21" spans="1:5" outlineLevel="1">
      <c r="A21" s="8" t="s">
        <v>316</v>
      </c>
      <c r="C21" s="5" t="s">
        <v>317</v>
      </c>
      <c r="D21" s="9"/>
      <c r="E21" s="161"/>
    </row>
    <row r="22" spans="1:5" outlineLevel="1">
      <c r="A22" s="8" t="s">
        <v>38</v>
      </c>
      <c r="C22" s="5" t="s">
        <v>39</v>
      </c>
      <c r="D22" s="9" t="s">
        <v>13</v>
      </c>
      <c r="E22" s="161"/>
    </row>
    <row r="23" spans="1:5" outlineLevel="1">
      <c r="A23" s="8" t="s">
        <v>40</v>
      </c>
      <c r="C23" s="5" t="s">
        <v>41</v>
      </c>
      <c r="D23" s="9" t="s">
        <v>13</v>
      </c>
      <c r="E23" s="161"/>
    </row>
    <row r="24" spans="1:5" outlineLevel="1">
      <c r="A24" s="8" t="s">
        <v>318</v>
      </c>
      <c r="C24" s="5" t="s">
        <v>319</v>
      </c>
      <c r="D24" s="9"/>
      <c r="E24" s="161"/>
    </row>
    <row r="25" spans="1:5" outlineLevel="1">
      <c r="A25" s="8" t="s">
        <v>473</v>
      </c>
      <c r="C25" s="5" t="s">
        <v>474</v>
      </c>
      <c r="D25" s="9" t="s">
        <v>264</v>
      </c>
      <c r="E25" s="161"/>
    </row>
    <row r="26" spans="1:5" outlineLevel="1">
      <c r="A26" s="8" t="s">
        <v>475</v>
      </c>
      <c r="C26" s="5" t="s">
        <v>476</v>
      </c>
      <c r="D26" s="9"/>
      <c r="E26" s="161"/>
    </row>
    <row r="27" spans="1:5" outlineLevel="1">
      <c r="A27" s="8" t="s">
        <v>477</v>
      </c>
      <c r="C27" s="5" t="s">
        <v>478</v>
      </c>
      <c r="D27" s="9"/>
      <c r="E27" s="161"/>
    </row>
    <row r="28" spans="1:5" outlineLevel="1">
      <c r="A28" s="8" t="s">
        <v>503</v>
      </c>
      <c r="C28" s="5" t="s">
        <v>504</v>
      </c>
      <c r="D28" s="9" t="s">
        <v>13</v>
      </c>
      <c r="E28" s="161"/>
    </row>
    <row r="29" spans="1:5" outlineLevel="1">
      <c r="A29" s="8" t="s">
        <v>505</v>
      </c>
      <c r="C29" s="5" t="s">
        <v>506</v>
      </c>
      <c r="D29" s="9"/>
      <c r="E29" s="161"/>
    </row>
    <row r="30" spans="1:5" outlineLevel="1">
      <c r="A30" s="8" t="s">
        <v>507</v>
      </c>
      <c r="C30" s="5" t="s">
        <v>508</v>
      </c>
      <c r="D30" s="9"/>
      <c r="E30" s="161"/>
    </row>
    <row r="31" spans="1:5" outlineLevel="1">
      <c r="A31" s="8" t="s">
        <v>509</v>
      </c>
      <c r="C31" s="5" t="s">
        <v>510</v>
      </c>
      <c r="D31" s="9"/>
      <c r="E31" s="161"/>
    </row>
    <row r="32" spans="1:5" collapsed="1">
      <c r="A32" s="8" t="s">
        <v>30</v>
      </c>
      <c r="C32" s="4" t="s">
        <v>42</v>
      </c>
      <c r="D32" s="160"/>
      <c r="E32" s="161"/>
    </row>
    <row r="33" spans="1:10" hidden="1" outlineLevel="1">
      <c r="A33" s="8" t="s">
        <v>43</v>
      </c>
      <c r="C33" s="5" t="s">
        <v>44</v>
      </c>
      <c r="D33" s="162"/>
      <c r="E33" s="161"/>
      <c r="F33" s="9" t="s">
        <v>332</v>
      </c>
      <c r="H33" s="9" t="s">
        <v>332</v>
      </c>
      <c r="J33" s="9" t="s">
        <v>45</v>
      </c>
    </row>
    <row r="34" spans="1:10" hidden="1" outlineLevel="1">
      <c r="A34" s="8" t="s">
        <v>46</v>
      </c>
      <c r="C34" s="5" t="s">
        <v>47</v>
      </c>
      <c r="D34" s="162"/>
      <c r="E34" s="161"/>
      <c r="F34" s="9" t="s">
        <v>13</v>
      </c>
      <c r="H34" s="9" t="s">
        <v>13</v>
      </c>
      <c r="J34" s="9" t="s">
        <v>63</v>
      </c>
    </row>
    <row r="35" spans="1:10" hidden="1" outlineLevel="1">
      <c r="A35" s="8" t="s">
        <v>48</v>
      </c>
      <c r="C35" s="5" t="s">
        <v>49</v>
      </c>
      <c r="D35" s="162"/>
      <c r="E35" s="161"/>
      <c r="F35" s="183" t="str">
        <f>F34</f>
        <v>Off</v>
      </c>
      <c r="H35" s="183" t="str">
        <f>H34</f>
        <v>Off</v>
      </c>
      <c r="J35" s="183" t="str">
        <f>J34</f>
        <v>On</v>
      </c>
    </row>
    <row r="36" spans="1:10" hidden="1" outlineLevel="1">
      <c r="A36" s="8" t="s">
        <v>50</v>
      </c>
      <c r="C36" s="5" t="s">
        <v>51</v>
      </c>
      <c r="D36" s="162"/>
      <c r="E36" s="161"/>
      <c r="F36" s="166" t="s">
        <v>30</v>
      </c>
      <c r="G36" s="167"/>
      <c r="H36" s="166" t="s">
        <v>30</v>
      </c>
      <c r="I36" s="167"/>
      <c r="J36" s="166" t="s">
        <v>471</v>
      </c>
    </row>
    <row r="37" spans="1:10" hidden="1" outlineLevel="1">
      <c r="A37" s="8" t="s">
        <v>52</v>
      </c>
      <c r="C37" s="5" t="s">
        <v>53</v>
      </c>
      <c r="D37" s="162"/>
      <c r="E37" s="161"/>
      <c r="F37" s="166" t="s">
        <v>30</v>
      </c>
      <c r="G37" s="167"/>
      <c r="H37" s="166" t="s">
        <v>30</v>
      </c>
      <c r="I37" s="167"/>
      <c r="J37" s="166" t="s">
        <v>500</v>
      </c>
    </row>
    <row r="38" spans="1:10" hidden="1" outlineLevel="1">
      <c r="A38" s="8" t="s">
        <v>58</v>
      </c>
      <c r="C38" s="5" t="s">
        <v>59</v>
      </c>
      <c r="D38" s="162"/>
      <c r="E38" s="161"/>
      <c r="F38" s="9" t="s">
        <v>13</v>
      </c>
      <c r="H38" s="9" t="s">
        <v>13</v>
      </c>
      <c r="J38" s="9" t="s">
        <v>13</v>
      </c>
    </row>
    <row r="39" spans="1:10" hidden="1" outlineLevel="1">
      <c r="A39" s="8" t="s">
        <v>511</v>
      </c>
      <c r="C39" s="5" t="s">
        <v>512</v>
      </c>
      <c r="D39" s="162"/>
      <c r="E39" s="161"/>
      <c r="F39" s="9"/>
      <c r="H39" s="9"/>
      <c r="J39" s="9"/>
    </row>
    <row r="40" spans="1:10" hidden="1" outlineLevel="1">
      <c r="A40" s="8" t="s">
        <v>479</v>
      </c>
      <c r="C40" s="5" t="s">
        <v>480</v>
      </c>
      <c r="D40" s="162"/>
      <c r="E40" s="161"/>
      <c r="F40" s="166" t="s">
        <v>30</v>
      </c>
      <c r="G40" s="167"/>
      <c r="H40" s="166" t="s">
        <v>30</v>
      </c>
      <c r="I40" s="167"/>
      <c r="J40" s="166" t="s">
        <v>30</v>
      </c>
    </row>
    <row r="41" spans="1:10" hidden="1" outlineLevel="1">
      <c r="C41" s="4" t="s">
        <v>320</v>
      </c>
      <c r="D41" s="162"/>
      <c r="E41" s="161"/>
    </row>
    <row r="42" spans="1:10" hidden="1" outlineLevel="2">
      <c r="A42" s="8" t="s">
        <v>54</v>
      </c>
      <c r="C42" s="168" t="s">
        <v>55</v>
      </c>
      <c r="D42" s="162"/>
      <c r="E42" s="161"/>
      <c r="F42" s="9"/>
      <c r="H42" s="9"/>
      <c r="J42" s="9" t="s">
        <v>501</v>
      </c>
    </row>
    <row r="43" spans="1:10" hidden="1" outlineLevel="2">
      <c r="A43" s="8" t="s">
        <v>321</v>
      </c>
      <c r="C43" s="168" t="s">
        <v>322</v>
      </c>
      <c r="D43" s="162"/>
      <c r="E43" s="161"/>
      <c r="F43" s="9"/>
      <c r="H43" s="9"/>
      <c r="J43" s="9"/>
    </row>
    <row r="44" spans="1:10" hidden="1" outlineLevel="2">
      <c r="A44" s="8" t="s">
        <v>323</v>
      </c>
      <c r="C44" s="168" t="s">
        <v>324</v>
      </c>
      <c r="D44" s="162"/>
      <c r="E44" s="161"/>
      <c r="F44" s="9"/>
      <c r="H44" s="9"/>
      <c r="J44" s="9"/>
    </row>
    <row r="45" spans="1:10" hidden="1" outlineLevel="2">
      <c r="A45" s="8" t="s">
        <v>56</v>
      </c>
      <c r="C45" s="168" t="s">
        <v>57</v>
      </c>
      <c r="D45" s="162"/>
      <c r="E45" s="161"/>
      <c r="F45" s="9"/>
      <c r="H45" s="9"/>
      <c r="J45" s="9" t="s">
        <v>501</v>
      </c>
    </row>
    <row r="46" spans="1:10" hidden="1" outlineLevel="2">
      <c r="A46" s="8" t="s">
        <v>325</v>
      </c>
      <c r="C46" s="168" t="s">
        <v>326</v>
      </c>
      <c r="D46" s="162"/>
      <c r="E46" s="161"/>
      <c r="F46" s="9"/>
      <c r="H46" s="9"/>
      <c r="J46" s="9"/>
    </row>
    <row r="47" spans="1:10" hidden="1" outlineLevel="2">
      <c r="A47" s="8" t="s">
        <v>327</v>
      </c>
      <c r="C47" s="168" t="s">
        <v>328</v>
      </c>
      <c r="D47" s="162"/>
      <c r="E47" s="161"/>
      <c r="F47" s="9"/>
      <c r="H47" s="9"/>
      <c r="J47" s="9"/>
    </row>
    <row r="48" spans="1:10" hidden="1" outlineLevel="2">
      <c r="A48" s="8" t="s">
        <v>329</v>
      </c>
      <c r="C48" s="168" t="s">
        <v>330</v>
      </c>
      <c r="D48" s="162"/>
      <c r="E48" s="161"/>
      <c r="F48" s="9" t="s">
        <v>63</v>
      </c>
      <c r="H48" s="9" t="s">
        <v>63</v>
      </c>
      <c r="J48" s="9" t="s">
        <v>63</v>
      </c>
    </row>
    <row r="49" spans="1:11" collapsed="1">
      <c r="C49" s="4" t="s">
        <v>60</v>
      </c>
      <c r="D49" s="162"/>
      <c r="E49" s="161"/>
      <c r="F49" s="168"/>
      <c r="H49" s="168"/>
      <c r="J49" s="168"/>
    </row>
    <row r="50" spans="1:11" hidden="1" outlineLevel="1">
      <c r="A50" s="8" t="s">
        <v>61</v>
      </c>
      <c r="C50" s="5" t="s">
        <v>62</v>
      </c>
      <c r="D50" s="9" t="s">
        <v>63</v>
      </c>
      <c r="E50" s="161"/>
      <c r="F50" s="168"/>
      <c r="H50" s="168"/>
      <c r="J50" s="168"/>
    </row>
    <row r="51" spans="1:11" hidden="1" outlineLevel="1">
      <c r="A51" s="8" t="s">
        <v>64</v>
      </c>
      <c r="C51" s="5" t="s">
        <v>65</v>
      </c>
      <c r="D51" s="9" t="s">
        <v>13</v>
      </c>
      <c r="E51" s="161"/>
      <c r="F51" s="168"/>
      <c r="H51" s="168"/>
      <c r="J51" s="168"/>
    </row>
    <row r="52" spans="1:11" hidden="1" outlineLevel="1">
      <c r="A52" s="8" t="s">
        <v>66</v>
      </c>
      <c r="C52" s="5" t="s">
        <v>67</v>
      </c>
      <c r="D52" s="9" t="s">
        <v>68</v>
      </c>
      <c r="E52" s="161"/>
      <c r="F52" s="168"/>
      <c r="H52" s="168"/>
      <c r="J52" s="168"/>
    </row>
    <row r="53" spans="1:11" hidden="1" outlineLevel="1">
      <c r="A53" s="8" t="s">
        <v>69</v>
      </c>
      <c r="C53" s="5" t="s">
        <v>70</v>
      </c>
      <c r="D53" s="9" t="s">
        <v>13</v>
      </c>
      <c r="E53" s="161"/>
      <c r="F53" s="168"/>
      <c r="H53" s="168"/>
      <c r="J53" s="168"/>
    </row>
    <row r="54" spans="1:11" hidden="1" outlineLevel="1">
      <c r="A54" s="8" t="s">
        <v>71</v>
      </c>
      <c r="C54" s="5" t="s">
        <v>72</v>
      </c>
      <c r="E54" s="161"/>
      <c r="F54" s="9" t="s">
        <v>13</v>
      </c>
      <c r="H54" s="9" t="s">
        <v>13</v>
      </c>
      <c r="J54" s="9" t="s">
        <v>63</v>
      </c>
    </row>
    <row r="55" spans="1:11" hidden="1" outlineLevel="1">
      <c r="A55" s="8" t="s">
        <v>73</v>
      </c>
      <c r="C55" s="5" t="s">
        <v>74</v>
      </c>
      <c r="D55" s="162"/>
      <c r="E55" s="161"/>
      <c r="F55" s="9" t="s">
        <v>13</v>
      </c>
      <c r="H55" s="9" t="s">
        <v>13</v>
      </c>
      <c r="J55" s="9" t="s">
        <v>13</v>
      </c>
    </row>
    <row r="56" spans="1:11" collapsed="1">
      <c r="C56" s="4" t="s">
        <v>75</v>
      </c>
      <c r="D56" s="168"/>
      <c r="E56" s="168"/>
      <c r="F56" s="168"/>
      <c r="H56" s="168"/>
      <c r="J56" s="168"/>
    </row>
    <row r="57" spans="1:11" hidden="1" outlineLevel="1">
      <c r="C57" s="4" t="s">
        <v>76</v>
      </c>
      <c r="D57" s="4" t="s">
        <v>77</v>
      </c>
      <c r="E57" s="161"/>
      <c r="F57" s="4" t="s">
        <v>78</v>
      </c>
      <c r="H57" s="4" t="s">
        <v>78</v>
      </c>
      <c r="J57" s="4" t="s">
        <v>78</v>
      </c>
    </row>
    <row r="58" spans="1:11" s="169" customFormat="1" ht="29.4" hidden="1" outlineLevel="1">
      <c r="A58" s="8" t="s">
        <v>79</v>
      </c>
      <c r="C58" s="170" t="s">
        <v>467</v>
      </c>
      <c r="D58" s="170" t="s">
        <v>468</v>
      </c>
      <c r="E58" s="171"/>
      <c r="F58" s="172"/>
      <c r="G58" s="173"/>
      <c r="H58" s="172"/>
      <c r="I58" s="173"/>
      <c r="J58" s="172" t="s">
        <v>266</v>
      </c>
    </row>
    <row r="59" spans="1:11" s="169" customFormat="1" hidden="1" outlineLevel="1">
      <c r="A59" s="8" t="s">
        <v>80</v>
      </c>
      <c r="C59" s="170"/>
      <c r="D59" s="170"/>
      <c r="E59" s="171"/>
      <c r="F59" s="172"/>
      <c r="G59" s="173"/>
      <c r="H59" s="172"/>
      <c r="I59" s="173"/>
      <c r="J59" s="172"/>
    </row>
    <row r="60" spans="1:11" s="169" customFormat="1" hidden="1" outlineLevel="1">
      <c r="A60" s="8" t="s">
        <v>81</v>
      </c>
      <c r="C60" s="170"/>
      <c r="D60" s="170"/>
      <c r="E60" s="171"/>
      <c r="F60" s="172"/>
      <c r="G60" s="173"/>
      <c r="H60" s="172"/>
      <c r="I60" s="173"/>
      <c r="J60" s="172"/>
    </row>
    <row r="61" spans="1:11" s="169" customFormat="1" hidden="1" outlineLevel="1">
      <c r="A61" s="8" t="s">
        <v>82</v>
      </c>
      <c r="C61" s="170"/>
      <c r="D61" s="170"/>
      <c r="E61" s="171"/>
      <c r="F61" s="172"/>
      <c r="G61" s="173"/>
      <c r="H61" s="172"/>
      <c r="I61" s="173"/>
      <c r="J61" s="172"/>
    </row>
    <row r="62" spans="1:11" s="169" customFormat="1" hidden="1" outlineLevel="1">
      <c r="A62" s="8" t="s">
        <v>83</v>
      </c>
      <c r="C62" s="170"/>
      <c r="D62" s="170"/>
      <c r="E62" s="171"/>
      <c r="F62" s="172"/>
      <c r="G62" s="173"/>
      <c r="H62" s="172"/>
      <c r="I62" s="173"/>
      <c r="J62" s="172"/>
    </row>
    <row r="63" spans="1:11">
      <c r="E63" s="161"/>
      <c r="F63" s="168"/>
      <c r="H63" s="168"/>
      <c r="J63" s="168"/>
    </row>
    <row r="64" spans="1:11" s="177" customFormat="1">
      <c r="A64" s="174" t="s">
        <v>84</v>
      </c>
      <c r="B64" s="175"/>
      <c r="C64" s="175" t="str">
        <f>"Axiom Query - " &amp; A64</f>
        <v>Axiom Query - [AQ1]</v>
      </c>
      <c r="D64" s="175"/>
      <c r="E64" s="176"/>
      <c r="F64" s="175"/>
      <c r="G64" s="175"/>
      <c r="H64" s="175"/>
      <c r="I64" s="175"/>
      <c r="J64" s="175"/>
      <c r="K64" s="175"/>
    </row>
    <row r="65" spans="1:11">
      <c r="A65" s="178" t="s">
        <v>85</v>
      </c>
      <c r="B65" s="179"/>
      <c r="C65" s="179" t="s">
        <v>86</v>
      </c>
      <c r="D65" s="179"/>
      <c r="E65" s="161"/>
      <c r="F65" s="9"/>
      <c r="G65" s="179"/>
      <c r="H65" s="9"/>
      <c r="I65" s="179"/>
      <c r="J65" s="9" t="s">
        <v>499</v>
      </c>
      <c r="K65" s="179"/>
    </row>
    <row r="66" spans="1:11">
      <c r="A66" s="178" t="s">
        <v>87</v>
      </c>
      <c r="B66" s="179"/>
      <c r="C66" s="180" t="s">
        <v>88</v>
      </c>
      <c r="D66" s="180"/>
      <c r="E66" s="181"/>
      <c r="F66" s="9" t="s">
        <v>13</v>
      </c>
      <c r="H66" s="9" t="s">
        <v>13</v>
      </c>
      <c r="J66" s="9" t="s">
        <v>63</v>
      </c>
      <c r="K66" s="179"/>
    </row>
    <row r="67" spans="1:11" collapsed="1">
      <c r="A67" s="178"/>
      <c r="B67" s="179"/>
      <c r="C67" s="182" t="s">
        <v>89</v>
      </c>
      <c r="D67" s="180"/>
      <c r="E67" s="181"/>
      <c r="F67" s="179"/>
      <c r="G67" s="179"/>
      <c r="H67" s="179"/>
      <c r="I67" s="179"/>
      <c r="J67" s="179"/>
      <c r="K67" s="179"/>
    </row>
    <row r="68" spans="1:11" hidden="1" outlineLevel="1">
      <c r="A68" s="178" t="s">
        <v>90</v>
      </c>
      <c r="B68" s="179"/>
      <c r="C68" s="180" t="s">
        <v>91</v>
      </c>
      <c r="D68" s="180"/>
      <c r="E68" s="181"/>
      <c r="F68" s="183"/>
      <c r="G68" s="179"/>
      <c r="H68" s="183"/>
      <c r="I68" s="179"/>
      <c r="J68" s="183"/>
      <c r="K68" s="179"/>
    </row>
    <row r="69" spans="1:11" hidden="1" outlineLevel="1">
      <c r="A69" s="178" t="s">
        <v>92</v>
      </c>
      <c r="B69" s="179"/>
      <c r="C69" s="184" t="s">
        <v>93</v>
      </c>
      <c r="D69" s="184"/>
      <c r="E69" s="181"/>
      <c r="F69" s="9"/>
      <c r="G69" s="179"/>
      <c r="H69" s="9"/>
      <c r="I69" s="179"/>
      <c r="J69" s="9" t="s">
        <v>265</v>
      </c>
      <c r="K69" s="179"/>
    </row>
    <row r="70" spans="1:11" hidden="1" outlineLevel="1">
      <c r="A70" s="178" t="s">
        <v>94</v>
      </c>
      <c r="B70" s="179"/>
      <c r="C70" s="184" t="s">
        <v>95</v>
      </c>
      <c r="D70" s="184"/>
      <c r="E70" s="181"/>
      <c r="F70" s="183" t="str">
        <f>IF(F69="","",F69)</f>
        <v/>
      </c>
      <c r="G70" s="179"/>
      <c r="H70" s="183" t="str">
        <f>IF(H69="","",H69)</f>
        <v/>
      </c>
      <c r="I70" s="179"/>
      <c r="J70" s="183" t="str">
        <f>IF(J69="","",J69)</f>
        <v>ACCT.FSDetail</v>
      </c>
      <c r="K70" s="179"/>
    </row>
    <row r="71" spans="1:11" hidden="1" outlineLevel="1">
      <c r="A71" s="178" t="s">
        <v>96</v>
      </c>
      <c r="B71" s="179"/>
      <c r="C71" s="184" t="s">
        <v>97</v>
      </c>
      <c r="D71" s="184"/>
      <c r="E71" s="181"/>
      <c r="F71" s="9"/>
      <c r="G71" s="179"/>
      <c r="H71" s="9"/>
      <c r="I71" s="179"/>
      <c r="J71" s="9"/>
      <c r="K71" s="179"/>
    </row>
    <row r="72" spans="1:11" hidden="1" outlineLevel="1">
      <c r="A72" s="178"/>
      <c r="B72" s="179"/>
      <c r="C72" s="182" t="s">
        <v>513</v>
      </c>
      <c r="D72" s="184"/>
      <c r="E72" s="181"/>
      <c r="F72" s="179"/>
      <c r="G72" s="179"/>
      <c r="H72" s="179"/>
      <c r="I72" s="179"/>
      <c r="J72" s="179"/>
      <c r="K72" s="179"/>
    </row>
    <row r="73" spans="1:11" s="2" customFormat="1" hidden="1" outlineLevel="2">
      <c r="A73" s="185" t="s">
        <v>98</v>
      </c>
      <c r="B73" s="186"/>
      <c r="C73" s="184" t="s">
        <v>99</v>
      </c>
      <c r="D73" s="184"/>
      <c r="E73" s="187"/>
      <c r="F73" s="188"/>
      <c r="G73" s="189"/>
      <c r="H73" s="188"/>
      <c r="I73" s="189"/>
      <c r="J73" s="188"/>
      <c r="K73" s="190"/>
    </row>
    <row r="74" spans="1:11" hidden="1" outlineLevel="2">
      <c r="A74" s="178" t="s">
        <v>100</v>
      </c>
      <c r="B74" s="179"/>
      <c r="C74" s="184" t="s">
        <v>101</v>
      </c>
      <c r="D74" s="184"/>
      <c r="E74" s="181"/>
      <c r="F74" s="188"/>
      <c r="G74" s="179"/>
      <c r="H74" s="188"/>
      <c r="I74" s="179"/>
      <c r="J74" s="188"/>
      <c r="K74" s="179"/>
    </row>
    <row r="75" spans="1:11" hidden="1" outlineLevel="2">
      <c r="A75" s="178" t="s">
        <v>102</v>
      </c>
      <c r="B75" s="179"/>
      <c r="C75" s="184" t="s">
        <v>103</v>
      </c>
      <c r="D75" s="184"/>
      <c r="E75" s="181"/>
      <c r="F75" s="188"/>
      <c r="G75" s="179"/>
      <c r="H75" s="188"/>
      <c r="I75" s="179"/>
      <c r="J75" s="188"/>
      <c r="K75" s="179"/>
    </row>
    <row r="76" spans="1:11" hidden="1" outlineLevel="2">
      <c r="A76" s="178" t="s">
        <v>104</v>
      </c>
      <c r="B76" s="179"/>
      <c r="C76" s="184" t="s">
        <v>105</v>
      </c>
      <c r="D76" s="184"/>
      <c r="E76" s="181"/>
      <c r="F76" s="188"/>
      <c r="G76" s="179"/>
      <c r="H76" s="188"/>
      <c r="I76" s="179"/>
      <c r="J76" s="188"/>
      <c r="K76" s="179"/>
    </row>
    <row r="77" spans="1:11" hidden="1" outlineLevel="1">
      <c r="A77" s="178" t="s">
        <v>106</v>
      </c>
      <c r="B77" s="179"/>
      <c r="C77" s="179" t="s">
        <v>107</v>
      </c>
      <c r="D77" s="179"/>
      <c r="E77" s="181"/>
      <c r="F77" s="9" t="s">
        <v>13</v>
      </c>
      <c r="H77" s="9" t="s">
        <v>13</v>
      </c>
      <c r="J77" s="9" t="s">
        <v>13</v>
      </c>
      <c r="K77" s="179"/>
    </row>
    <row r="78" spans="1:11" hidden="1" outlineLevel="1">
      <c r="A78" s="178" t="s">
        <v>108</v>
      </c>
      <c r="B78" s="179"/>
      <c r="C78" s="179" t="s">
        <v>109</v>
      </c>
      <c r="D78" s="184"/>
      <c r="E78" s="179"/>
      <c r="F78" s="9"/>
      <c r="G78" s="179"/>
      <c r="H78" s="9"/>
      <c r="I78" s="179"/>
      <c r="J78" s="9"/>
      <c r="K78" s="179"/>
    </row>
    <row r="79" spans="1:11" hidden="1" outlineLevel="1">
      <c r="A79" s="178" t="s">
        <v>110</v>
      </c>
      <c r="B79" s="179"/>
      <c r="C79" s="179" t="s">
        <v>111</v>
      </c>
      <c r="D79" s="184"/>
      <c r="E79" s="179"/>
      <c r="F79" s="9"/>
      <c r="G79" s="179"/>
      <c r="H79" s="9"/>
      <c r="I79" s="179"/>
      <c r="J79" s="9"/>
      <c r="K79" s="179"/>
    </row>
    <row r="80" spans="1:11" hidden="1" outlineLevel="1">
      <c r="A80" s="178" t="s">
        <v>514</v>
      </c>
      <c r="B80" s="179"/>
      <c r="C80" s="179" t="s">
        <v>515</v>
      </c>
      <c r="D80" s="184"/>
      <c r="E80" s="179"/>
      <c r="F80" s="9"/>
      <c r="G80" s="179"/>
      <c r="H80" s="9"/>
      <c r="I80" s="179"/>
      <c r="J80" s="9"/>
      <c r="K80" s="179"/>
    </row>
    <row r="81" spans="1:11" collapsed="1">
      <c r="A81" s="178"/>
      <c r="B81" s="179"/>
      <c r="C81" s="182" t="s">
        <v>112</v>
      </c>
      <c r="D81" s="184"/>
      <c r="E81" s="179"/>
      <c r="F81" s="179"/>
      <c r="G81" s="179"/>
      <c r="H81" s="179"/>
      <c r="I81" s="179"/>
      <c r="J81" s="179"/>
      <c r="K81" s="179"/>
    </row>
    <row r="82" spans="1:11" hidden="1" outlineLevel="1">
      <c r="A82" s="178" t="s">
        <v>113</v>
      </c>
      <c r="B82" s="179"/>
      <c r="C82" s="184" t="s">
        <v>114</v>
      </c>
      <c r="D82" s="179"/>
      <c r="E82" s="181"/>
      <c r="F82" s="9" t="s">
        <v>115</v>
      </c>
      <c r="H82" s="9" t="s">
        <v>115</v>
      </c>
      <c r="J82" s="9" t="s">
        <v>115</v>
      </c>
      <c r="K82" s="179"/>
    </row>
    <row r="83" spans="1:11" hidden="1" outlineLevel="1">
      <c r="A83" s="178" t="s">
        <v>116</v>
      </c>
      <c r="B83" s="179"/>
      <c r="C83" s="184" t="s">
        <v>117</v>
      </c>
      <c r="D83" s="179"/>
      <c r="E83" s="181"/>
      <c r="F83" s="9" t="s">
        <v>13</v>
      </c>
      <c r="H83" s="9" t="s">
        <v>13</v>
      </c>
      <c r="J83" s="9" t="s">
        <v>13</v>
      </c>
      <c r="K83" s="179"/>
    </row>
    <row r="84" spans="1:11" hidden="1" outlineLevel="1">
      <c r="A84" s="178" t="s">
        <v>118</v>
      </c>
      <c r="B84" s="179"/>
      <c r="C84" s="184" t="s">
        <v>119</v>
      </c>
      <c r="D84" s="179"/>
      <c r="E84" s="181"/>
      <c r="F84" s="9" t="s">
        <v>13</v>
      </c>
      <c r="H84" s="9" t="s">
        <v>13</v>
      </c>
      <c r="J84" s="9" t="s">
        <v>13</v>
      </c>
      <c r="K84" s="179"/>
    </row>
    <row r="85" spans="1:11" hidden="1" outlineLevel="1">
      <c r="A85" s="178" t="s">
        <v>120</v>
      </c>
      <c r="B85" s="179"/>
      <c r="C85" s="184" t="s">
        <v>121</v>
      </c>
      <c r="D85" s="179"/>
      <c r="E85" s="181"/>
      <c r="F85" s="9" t="s">
        <v>63</v>
      </c>
      <c r="H85" s="9" t="s">
        <v>63</v>
      </c>
      <c r="J85" s="9" t="s">
        <v>13</v>
      </c>
      <c r="K85" s="179"/>
    </row>
    <row r="86" spans="1:11" s="179" customFormat="1" collapsed="1">
      <c r="A86" s="178"/>
      <c r="C86" s="182" t="s">
        <v>122</v>
      </c>
      <c r="D86" s="191"/>
    </row>
    <row r="87" spans="1:11" s="179" customFormat="1" hidden="1" outlineLevel="1">
      <c r="A87" s="178"/>
      <c r="C87" s="192" t="s">
        <v>123</v>
      </c>
      <c r="D87" s="191"/>
    </row>
    <row r="88" spans="1:11" hidden="1" outlineLevel="2">
      <c r="A88" s="178" t="s">
        <v>124</v>
      </c>
      <c r="B88" s="179"/>
      <c r="C88" s="193" t="s">
        <v>125</v>
      </c>
      <c r="D88" s="184"/>
      <c r="E88" s="179"/>
      <c r="F88" s="166" t="s">
        <v>126</v>
      </c>
      <c r="G88" s="194"/>
      <c r="H88" s="166" t="s">
        <v>126</v>
      </c>
      <c r="I88" s="194"/>
      <c r="J88" s="166" t="s">
        <v>126</v>
      </c>
      <c r="K88" s="194"/>
    </row>
    <row r="89" spans="1:11" hidden="1" outlineLevel="2">
      <c r="A89" s="178" t="s">
        <v>127</v>
      </c>
      <c r="B89" s="179"/>
      <c r="C89" s="193" t="s">
        <v>128</v>
      </c>
      <c r="D89" s="184"/>
      <c r="E89" s="179"/>
      <c r="F89" s="183" t="s">
        <v>129</v>
      </c>
      <c r="G89" s="179"/>
      <c r="H89" s="183" t="s">
        <v>129</v>
      </c>
      <c r="I89" s="179"/>
      <c r="J89" s="183" t="s">
        <v>129</v>
      </c>
      <c r="K89" s="179"/>
    </row>
    <row r="90" spans="1:11" hidden="1" outlineLevel="2">
      <c r="A90" s="178" t="s">
        <v>130</v>
      </c>
      <c r="B90" s="179"/>
      <c r="C90" s="193" t="s">
        <v>131</v>
      </c>
      <c r="D90" s="184"/>
      <c r="E90" s="179"/>
      <c r="F90" s="9"/>
      <c r="G90" s="179"/>
      <c r="H90" s="9"/>
      <c r="I90" s="179"/>
      <c r="J90" s="9"/>
      <c r="K90" s="179"/>
    </row>
    <row r="91" spans="1:11" hidden="1" outlineLevel="1">
      <c r="A91" s="178"/>
      <c r="B91" s="179"/>
      <c r="C91" s="192" t="s">
        <v>132</v>
      </c>
      <c r="D91" s="184"/>
      <c r="E91" s="179"/>
      <c r="F91" s="179"/>
      <c r="G91" s="179"/>
      <c r="H91" s="179"/>
      <c r="I91" s="179"/>
      <c r="J91" s="179"/>
      <c r="K91" s="179"/>
    </row>
    <row r="92" spans="1:11" s="200" customFormat="1" hidden="1" outlineLevel="2">
      <c r="A92" s="195" t="s">
        <v>133</v>
      </c>
      <c r="B92" s="196"/>
      <c r="C92" s="193" t="s">
        <v>134</v>
      </c>
      <c r="D92" s="197"/>
      <c r="E92" s="196"/>
      <c r="F92" s="198" t="s">
        <v>135</v>
      </c>
      <c r="G92" s="199"/>
      <c r="H92" s="198" t="s">
        <v>135</v>
      </c>
      <c r="I92" s="199"/>
      <c r="J92" s="198" t="s">
        <v>135</v>
      </c>
    </row>
    <row r="93" spans="1:11" s="196" customFormat="1" hidden="1" outlineLevel="2">
      <c r="A93" s="195" t="s">
        <v>30</v>
      </c>
      <c r="C93" s="201" t="s">
        <v>136</v>
      </c>
      <c r="D93" s="201"/>
      <c r="E93" s="201"/>
      <c r="F93" s="202"/>
      <c r="H93" s="202"/>
      <c r="J93" s="202"/>
    </row>
    <row r="94" spans="1:11" s="200" customFormat="1" hidden="1" outlineLevel="2">
      <c r="A94" s="195" t="s">
        <v>137</v>
      </c>
      <c r="B94" s="196"/>
      <c r="C94" s="193" t="s">
        <v>138</v>
      </c>
      <c r="D94" s="197"/>
      <c r="E94" s="196"/>
      <c r="F94" s="203"/>
      <c r="G94" s="196"/>
      <c r="H94" s="203"/>
      <c r="I94" s="196"/>
      <c r="J94" s="203"/>
    </row>
    <row r="95" spans="1:11" s="196" customFormat="1" hidden="1" outlineLevel="2">
      <c r="A95" s="195" t="s">
        <v>30</v>
      </c>
      <c r="C95" s="201" t="s">
        <v>139</v>
      </c>
      <c r="D95" s="201"/>
      <c r="E95" s="201"/>
      <c r="F95" s="202"/>
      <c r="H95" s="202"/>
      <c r="J95" s="202"/>
    </row>
    <row r="96" spans="1:11" s="196" customFormat="1" hidden="1" outlineLevel="2">
      <c r="A96" s="195" t="s">
        <v>30</v>
      </c>
      <c r="C96" s="193" t="s">
        <v>140</v>
      </c>
      <c r="D96" s="201"/>
      <c r="E96" s="201"/>
      <c r="F96" s="202"/>
      <c r="H96" s="202"/>
      <c r="J96" s="202"/>
    </row>
    <row r="97" spans="1:11" s="200" customFormat="1" hidden="1" outlineLevel="2">
      <c r="A97" s="195" t="s">
        <v>141</v>
      </c>
      <c r="B97" s="196"/>
      <c r="C97" s="204" t="s">
        <v>142</v>
      </c>
      <c r="D97" s="197"/>
      <c r="E97" s="196"/>
      <c r="F97" s="205"/>
      <c r="G97" s="196"/>
      <c r="H97" s="205"/>
      <c r="I97" s="196"/>
      <c r="J97" s="205"/>
    </row>
    <row r="98" spans="1:11" s="200" customFormat="1" hidden="1" outlineLevel="2">
      <c r="A98" s="195" t="s">
        <v>143</v>
      </c>
      <c r="B98" s="196"/>
      <c r="C98" s="204" t="s">
        <v>144</v>
      </c>
      <c r="D98" s="197"/>
      <c r="E98" s="196"/>
      <c r="F98" s="205"/>
      <c r="G98" s="196"/>
      <c r="H98" s="205"/>
      <c r="I98" s="196"/>
      <c r="J98" s="205"/>
    </row>
    <row r="99" spans="1:11" s="200" customFormat="1" hidden="1" outlineLevel="2">
      <c r="A99" s="195" t="s">
        <v>145</v>
      </c>
      <c r="B99" s="196"/>
      <c r="C99" s="204" t="s">
        <v>146</v>
      </c>
      <c r="D99" s="197"/>
      <c r="E99" s="196"/>
      <c r="F99" s="205"/>
      <c r="G99" s="196"/>
      <c r="H99" s="205"/>
      <c r="I99" s="196"/>
      <c r="J99" s="205"/>
    </row>
    <row r="100" spans="1:11" s="200" customFormat="1" hidden="1" outlineLevel="2">
      <c r="A100" s="195" t="s">
        <v>147</v>
      </c>
      <c r="B100" s="196"/>
      <c r="C100" s="204" t="s">
        <v>148</v>
      </c>
      <c r="D100" s="197"/>
      <c r="E100" s="196"/>
      <c r="F100" s="205"/>
      <c r="G100" s="196"/>
      <c r="H100" s="205"/>
      <c r="I100" s="196"/>
      <c r="J100" s="205"/>
    </row>
    <row r="101" spans="1:11" s="196" customFormat="1" hidden="1" outlineLevel="2">
      <c r="A101" s="195" t="s">
        <v>30</v>
      </c>
      <c r="C101" s="206"/>
      <c r="D101" s="206"/>
    </row>
    <row r="102" spans="1:11" s="200" customFormat="1" hidden="1" outlineLevel="2">
      <c r="A102" s="195" t="s">
        <v>149</v>
      </c>
      <c r="B102" s="196"/>
      <c r="C102" s="207" t="s">
        <v>150</v>
      </c>
      <c r="D102" s="197"/>
      <c r="E102" s="196"/>
      <c r="F102" s="203"/>
      <c r="G102" s="196"/>
      <c r="H102" s="203"/>
      <c r="I102" s="196"/>
      <c r="J102" s="203"/>
    </row>
    <row r="103" spans="1:11" collapsed="1">
      <c r="A103" s="178"/>
      <c r="B103" s="179"/>
      <c r="C103" s="182" t="s">
        <v>151</v>
      </c>
      <c r="D103" s="184"/>
      <c r="E103" s="179"/>
      <c r="F103" s="179"/>
      <c r="G103" s="179"/>
      <c r="H103" s="179"/>
      <c r="I103" s="179"/>
      <c r="J103" s="179"/>
      <c r="K103" s="179"/>
    </row>
    <row r="104" spans="1:11" hidden="1" outlineLevel="1">
      <c r="A104" s="178"/>
      <c r="B104" s="179"/>
      <c r="C104" s="180" t="s">
        <v>152</v>
      </c>
      <c r="D104" s="184"/>
      <c r="E104" s="179"/>
      <c r="F104" s="179"/>
      <c r="G104" s="179"/>
      <c r="H104" s="179"/>
      <c r="I104" s="179"/>
      <c r="J104" s="179"/>
      <c r="K104" s="179"/>
    </row>
    <row r="105" spans="1:11" hidden="1" outlineLevel="1">
      <c r="A105" s="178" t="s">
        <v>153</v>
      </c>
      <c r="B105" s="179"/>
      <c r="C105" s="184" t="s">
        <v>154</v>
      </c>
      <c r="D105" s="184"/>
      <c r="E105" s="179"/>
      <c r="F105" s="166" t="s">
        <v>30</v>
      </c>
      <c r="G105" s="194"/>
      <c r="H105" s="166" t="s">
        <v>30</v>
      </c>
      <c r="I105" s="194"/>
      <c r="J105" s="166" t="s">
        <v>30</v>
      </c>
      <c r="K105" s="194"/>
    </row>
    <row r="106" spans="1:11" hidden="1" outlineLevel="1">
      <c r="A106" s="178" t="s">
        <v>155</v>
      </c>
      <c r="B106" s="179"/>
      <c r="C106" s="184" t="s">
        <v>156</v>
      </c>
      <c r="D106" s="184"/>
      <c r="E106" s="179"/>
      <c r="F106" s="166" t="s">
        <v>30</v>
      </c>
      <c r="G106" s="179"/>
      <c r="H106" s="166" t="s">
        <v>30</v>
      </c>
      <c r="I106" s="179"/>
      <c r="J106" s="166" t="s">
        <v>30</v>
      </c>
      <c r="K106" s="179"/>
    </row>
    <row r="107" spans="1:11" s="179" customFormat="1" hidden="1" outlineLevel="1">
      <c r="A107" s="178"/>
      <c r="C107" s="180" t="s">
        <v>157</v>
      </c>
      <c r="D107" s="191"/>
    </row>
    <row r="108" spans="1:11" hidden="1" outlineLevel="1">
      <c r="A108" s="178" t="s">
        <v>158</v>
      </c>
      <c r="B108" s="179"/>
      <c r="C108" s="184" t="s">
        <v>159</v>
      </c>
      <c r="D108" s="184"/>
      <c r="E108" s="179"/>
      <c r="F108" s="166" t="s">
        <v>30</v>
      </c>
      <c r="G108" s="194"/>
      <c r="H108" s="166" t="s">
        <v>30</v>
      </c>
      <c r="I108" s="194"/>
      <c r="J108" s="166" t="s">
        <v>30</v>
      </c>
      <c r="K108" s="194"/>
    </row>
    <row r="109" spans="1:11" s="179" customFormat="1" collapsed="1">
      <c r="A109" s="178"/>
      <c r="C109" s="182" t="s">
        <v>160</v>
      </c>
      <c r="D109" s="191"/>
    </row>
    <row r="110" spans="1:11" hidden="1" outlineLevel="1">
      <c r="A110" s="178" t="s">
        <v>161</v>
      </c>
      <c r="B110" s="179"/>
      <c r="C110" s="208" t="s">
        <v>162</v>
      </c>
      <c r="D110" s="179"/>
      <c r="E110" s="181"/>
      <c r="F110" s="9" t="s">
        <v>63</v>
      </c>
      <c r="H110" s="9" t="s">
        <v>63</v>
      </c>
      <c r="J110" s="9" t="s">
        <v>63</v>
      </c>
      <c r="K110" s="179"/>
    </row>
    <row r="111" spans="1:11" hidden="1" outlineLevel="1">
      <c r="A111" s="178" t="s">
        <v>163</v>
      </c>
      <c r="B111" s="179"/>
      <c r="C111" s="208" t="s">
        <v>164</v>
      </c>
      <c r="D111" s="179"/>
      <c r="E111" s="181"/>
      <c r="F111" s="9" t="s">
        <v>63</v>
      </c>
      <c r="H111" s="9" t="s">
        <v>63</v>
      </c>
      <c r="J111" s="9" t="s">
        <v>63</v>
      </c>
      <c r="K111" s="179"/>
    </row>
    <row r="112" spans="1:11" hidden="1" outlineLevel="1">
      <c r="A112" s="178" t="s">
        <v>165</v>
      </c>
      <c r="B112" s="179"/>
      <c r="C112" s="208" t="s">
        <v>166</v>
      </c>
      <c r="D112" s="179"/>
      <c r="E112" s="181"/>
      <c r="F112" s="9" t="s">
        <v>13</v>
      </c>
      <c r="H112" s="9" t="s">
        <v>13</v>
      </c>
      <c r="J112" s="9" t="s">
        <v>13</v>
      </c>
      <c r="K112" s="179"/>
    </row>
    <row r="113" spans="1:11" hidden="1" outlineLevel="1">
      <c r="A113" s="178" t="s">
        <v>167</v>
      </c>
      <c r="B113" s="179"/>
      <c r="C113" s="208" t="s">
        <v>168</v>
      </c>
      <c r="D113" s="179"/>
      <c r="E113" s="181"/>
      <c r="F113" s="9" t="s">
        <v>13</v>
      </c>
      <c r="H113" s="9" t="s">
        <v>13</v>
      </c>
      <c r="J113" s="9" t="s">
        <v>13</v>
      </c>
      <c r="K113" s="179"/>
    </row>
    <row r="114" spans="1:11" hidden="1" outlineLevel="1">
      <c r="A114" s="178" t="s">
        <v>169</v>
      </c>
      <c r="B114" s="179"/>
      <c r="C114" s="208" t="s">
        <v>170</v>
      </c>
      <c r="D114" s="179"/>
      <c r="E114" s="181"/>
      <c r="F114" s="9" t="s">
        <v>13</v>
      </c>
      <c r="H114" s="9" t="s">
        <v>13</v>
      </c>
      <c r="J114" s="9" t="s">
        <v>13</v>
      </c>
      <c r="K114" s="179"/>
    </row>
    <row r="115" spans="1:11" hidden="1" outlineLevel="1">
      <c r="A115" s="178" t="s">
        <v>516</v>
      </c>
      <c r="B115" s="179"/>
      <c r="C115" s="208" t="s">
        <v>517</v>
      </c>
      <c r="D115" s="179"/>
      <c r="E115" s="181"/>
      <c r="F115" s="9"/>
      <c r="H115" s="9"/>
      <c r="J115" s="9"/>
      <c r="K115" s="179"/>
    </row>
    <row r="116" spans="1:11" hidden="1" outlineLevel="1">
      <c r="A116" s="178" t="s">
        <v>518</v>
      </c>
      <c r="B116" s="179"/>
      <c r="C116" s="208" t="s">
        <v>519</v>
      </c>
      <c r="D116" s="179"/>
      <c r="E116" s="181"/>
      <c r="F116" s="9"/>
      <c r="H116" s="9"/>
      <c r="J116" s="9"/>
      <c r="K116" s="179"/>
    </row>
    <row r="117" spans="1:11" hidden="1" outlineLevel="1">
      <c r="A117" s="178" t="s">
        <v>520</v>
      </c>
      <c r="B117" s="179"/>
      <c r="C117" s="208" t="s">
        <v>521</v>
      </c>
      <c r="D117" s="179"/>
      <c r="E117" s="181"/>
      <c r="F117" s="183"/>
      <c r="H117" s="183"/>
      <c r="J117" s="183"/>
      <c r="K117" s="179"/>
    </row>
    <row r="118" spans="1:11" hidden="1" outlineLevel="1">
      <c r="A118" s="178"/>
      <c r="B118" s="179"/>
      <c r="C118" s="208"/>
      <c r="D118" s="179"/>
      <c r="E118" s="181"/>
      <c r="F118" s="179"/>
    </row>
    <row r="119" spans="1:11" hidden="1" outlineLevel="1">
      <c r="A119" s="178" t="s">
        <v>171</v>
      </c>
      <c r="B119" s="179"/>
      <c r="C119" s="208" t="s">
        <v>172</v>
      </c>
      <c r="D119" s="184"/>
      <c r="E119" s="179"/>
      <c r="F119" s="9" t="s">
        <v>63</v>
      </c>
      <c r="H119" s="9" t="s">
        <v>63</v>
      </c>
      <c r="J119" s="9" t="s">
        <v>13</v>
      </c>
      <c r="K119" s="179"/>
    </row>
    <row r="120" spans="1:11" s="179" customFormat="1" hidden="1" outlineLevel="1">
      <c r="A120" s="178" t="s">
        <v>30</v>
      </c>
      <c r="C120" s="209" t="s">
        <v>136</v>
      </c>
      <c r="D120" s="209"/>
      <c r="E120" s="209"/>
      <c r="F120" s="210"/>
      <c r="H120" s="210"/>
      <c r="J120" s="210"/>
    </row>
    <row r="121" spans="1:11" hidden="1" outlineLevel="1">
      <c r="A121" s="178" t="s">
        <v>173</v>
      </c>
      <c r="B121" s="179"/>
      <c r="C121" s="184" t="s">
        <v>174</v>
      </c>
      <c r="D121" s="184"/>
      <c r="E121" s="179"/>
      <c r="F121" s="9" t="s">
        <v>63</v>
      </c>
      <c r="H121" s="9" t="s">
        <v>63</v>
      </c>
      <c r="J121" s="9" t="s">
        <v>63</v>
      </c>
      <c r="K121" s="179"/>
    </row>
    <row r="122" spans="1:11" hidden="1" outlineLevel="1">
      <c r="A122" s="178" t="s">
        <v>175</v>
      </c>
      <c r="B122" s="179"/>
      <c r="C122" s="184" t="s">
        <v>176</v>
      </c>
      <c r="D122" s="184"/>
      <c r="E122" s="179"/>
      <c r="F122" s="9" t="s">
        <v>63</v>
      </c>
      <c r="H122" s="9" t="s">
        <v>63</v>
      </c>
      <c r="J122" s="9" t="s">
        <v>63</v>
      </c>
      <c r="K122" s="179"/>
    </row>
    <row r="123" spans="1:11" hidden="1" outlineLevel="1">
      <c r="A123" s="178" t="s">
        <v>177</v>
      </c>
      <c r="B123" s="179"/>
      <c r="C123" s="184" t="s">
        <v>178</v>
      </c>
      <c r="D123" s="184"/>
      <c r="E123" s="179"/>
      <c r="F123" s="9" t="s">
        <v>63</v>
      </c>
      <c r="H123" s="9" t="s">
        <v>63</v>
      </c>
      <c r="J123" s="9" t="s">
        <v>13</v>
      </c>
      <c r="K123" s="179"/>
    </row>
    <row r="124" spans="1:11" s="179" customFormat="1" collapsed="1">
      <c r="A124" s="178" t="s">
        <v>30</v>
      </c>
      <c r="C124" s="182" t="s">
        <v>179</v>
      </c>
      <c r="D124" s="191"/>
    </row>
    <row r="125" spans="1:11" hidden="1" outlineLevel="1">
      <c r="A125" s="178" t="s">
        <v>180</v>
      </c>
      <c r="B125" s="179"/>
      <c r="C125" s="179" t="s">
        <v>181</v>
      </c>
      <c r="D125" s="179"/>
      <c r="E125" s="181"/>
      <c r="F125" s="172"/>
      <c r="H125" s="172"/>
      <c r="J125" s="172"/>
      <c r="K125" s="179"/>
    </row>
    <row r="126" spans="1:11" hidden="1" outlineLevel="1">
      <c r="A126" s="178" t="s">
        <v>182</v>
      </c>
      <c r="B126" s="179"/>
      <c r="C126" s="179" t="s">
        <v>183</v>
      </c>
      <c r="D126" s="179"/>
      <c r="E126" s="181"/>
      <c r="F126" s="172"/>
      <c r="H126" s="172"/>
      <c r="J126" s="172"/>
      <c r="K126" s="179"/>
    </row>
    <row r="127" spans="1:11" hidden="1" outlineLevel="1">
      <c r="A127" s="178" t="s">
        <v>184</v>
      </c>
      <c r="B127" s="179"/>
      <c r="C127" s="179" t="s">
        <v>185</v>
      </c>
      <c r="D127" s="179"/>
      <c r="E127" s="181"/>
      <c r="F127" s="172"/>
      <c r="H127" s="172"/>
      <c r="J127" s="172"/>
      <c r="K127" s="179"/>
    </row>
    <row r="129" spans="1:11" s="177" customFormat="1">
      <c r="A129" s="174" t="s">
        <v>186</v>
      </c>
      <c r="B129" s="175"/>
      <c r="C129" s="175" t="str">
        <f>"Axiom Query - " &amp; A129</f>
        <v>Axiom Query - [AQ2]</v>
      </c>
      <c r="D129" s="175"/>
      <c r="E129" s="176"/>
      <c r="F129" s="175"/>
      <c r="G129" s="175"/>
      <c r="H129" s="175"/>
      <c r="I129" s="175"/>
      <c r="J129" s="175"/>
      <c r="K129" s="175"/>
    </row>
    <row r="130" spans="1:11">
      <c r="A130" s="178" t="s">
        <v>85</v>
      </c>
      <c r="B130" s="179"/>
      <c r="C130" s="179" t="s">
        <v>86</v>
      </c>
      <c r="D130" s="179"/>
      <c r="E130" s="161"/>
      <c r="F130" s="9"/>
      <c r="G130" s="179"/>
      <c r="H130" s="9"/>
      <c r="I130" s="179"/>
      <c r="J130" s="9"/>
      <c r="K130" s="179"/>
    </row>
    <row r="131" spans="1:11">
      <c r="A131" s="178" t="s">
        <v>87</v>
      </c>
      <c r="B131" s="179"/>
      <c r="C131" s="180" t="s">
        <v>88</v>
      </c>
      <c r="D131" s="180"/>
      <c r="E131" s="181"/>
      <c r="F131" s="9" t="s">
        <v>13</v>
      </c>
      <c r="H131" s="9" t="s">
        <v>13</v>
      </c>
      <c r="J131" s="9" t="s">
        <v>13</v>
      </c>
      <c r="K131" s="179"/>
    </row>
    <row r="132" spans="1:11" collapsed="1">
      <c r="A132" s="178"/>
      <c r="B132" s="179"/>
      <c r="C132" s="182" t="s">
        <v>89</v>
      </c>
      <c r="D132" s="180"/>
      <c r="E132" s="181"/>
      <c r="F132" s="179"/>
      <c r="G132" s="179"/>
      <c r="H132" s="179"/>
      <c r="I132" s="179"/>
      <c r="J132" s="179"/>
      <c r="K132" s="179"/>
    </row>
    <row r="133" spans="1:11" hidden="1" outlineLevel="1">
      <c r="A133" s="178" t="s">
        <v>90</v>
      </c>
      <c r="B133" s="179"/>
      <c r="C133" s="180" t="s">
        <v>91</v>
      </c>
      <c r="D133" s="180"/>
      <c r="E133" s="181"/>
      <c r="F133" s="183"/>
      <c r="G133" s="179"/>
      <c r="H133" s="183"/>
      <c r="I133" s="179"/>
      <c r="J133" s="183"/>
      <c r="K133" s="179"/>
    </row>
    <row r="134" spans="1:11" hidden="1" outlineLevel="1">
      <c r="A134" s="178" t="s">
        <v>92</v>
      </c>
      <c r="B134" s="179"/>
      <c r="C134" s="184" t="s">
        <v>93</v>
      </c>
      <c r="D134" s="184"/>
      <c r="E134" s="181"/>
      <c r="F134" s="9"/>
      <c r="G134" s="179"/>
      <c r="H134" s="9"/>
      <c r="I134" s="179"/>
      <c r="J134" s="9"/>
      <c r="K134" s="179"/>
    </row>
    <row r="135" spans="1:11" hidden="1" outlineLevel="1">
      <c r="A135" s="178" t="s">
        <v>94</v>
      </c>
      <c r="B135" s="179"/>
      <c r="C135" s="184" t="s">
        <v>95</v>
      </c>
      <c r="D135" s="184"/>
      <c r="E135" s="181"/>
      <c r="F135" s="183" t="str">
        <f>IF(F134="","",F134)</f>
        <v/>
      </c>
      <c r="G135" s="179"/>
      <c r="H135" s="183" t="str">
        <f>IF(H134="","",H134)</f>
        <v/>
      </c>
      <c r="I135" s="179"/>
      <c r="J135" s="183" t="str">
        <f>IF(J134="","",J134)</f>
        <v/>
      </c>
      <c r="K135" s="179"/>
    </row>
    <row r="136" spans="1:11" hidden="1" outlineLevel="1">
      <c r="A136" s="178" t="s">
        <v>96</v>
      </c>
      <c r="B136" s="179"/>
      <c r="C136" s="184" t="s">
        <v>97</v>
      </c>
      <c r="D136" s="184"/>
      <c r="E136" s="181"/>
      <c r="F136" s="9"/>
      <c r="G136" s="179"/>
      <c r="H136" s="9"/>
      <c r="I136" s="179"/>
      <c r="J136" s="9"/>
      <c r="K136" s="179"/>
    </row>
    <row r="137" spans="1:11" hidden="1" outlineLevel="1">
      <c r="A137" s="178"/>
      <c r="B137" s="179"/>
      <c r="C137" s="182" t="s">
        <v>513</v>
      </c>
      <c r="D137" s="184"/>
      <c r="E137" s="181"/>
      <c r="F137" s="179"/>
      <c r="G137" s="179"/>
      <c r="H137" s="179"/>
      <c r="I137" s="179"/>
      <c r="J137" s="179"/>
      <c r="K137" s="179"/>
    </row>
    <row r="138" spans="1:11" s="2" customFormat="1" hidden="1" outlineLevel="2">
      <c r="A138" s="185" t="s">
        <v>98</v>
      </c>
      <c r="B138" s="186"/>
      <c r="C138" s="184" t="s">
        <v>99</v>
      </c>
      <c r="D138" s="184"/>
      <c r="E138" s="187"/>
      <c r="F138" s="188"/>
      <c r="G138" s="189"/>
      <c r="H138" s="188"/>
      <c r="I138" s="189"/>
      <c r="J138" s="188"/>
      <c r="K138" s="190"/>
    </row>
    <row r="139" spans="1:11" hidden="1" outlineLevel="2">
      <c r="A139" s="178" t="s">
        <v>100</v>
      </c>
      <c r="B139" s="179"/>
      <c r="C139" s="184" t="s">
        <v>101</v>
      </c>
      <c r="D139" s="184"/>
      <c r="E139" s="181"/>
      <c r="F139" s="188"/>
      <c r="G139" s="179"/>
      <c r="H139" s="188"/>
      <c r="I139" s="179"/>
      <c r="J139" s="188"/>
      <c r="K139" s="179"/>
    </row>
    <row r="140" spans="1:11" hidden="1" outlineLevel="2">
      <c r="A140" s="178" t="s">
        <v>102</v>
      </c>
      <c r="B140" s="179"/>
      <c r="C140" s="184" t="s">
        <v>103</v>
      </c>
      <c r="D140" s="184"/>
      <c r="E140" s="181"/>
      <c r="F140" s="188"/>
      <c r="G140" s="179"/>
      <c r="H140" s="188"/>
      <c r="I140" s="179"/>
      <c r="J140" s="188"/>
      <c r="K140" s="179"/>
    </row>
    <row r="141" spans="1:11" hidden="1" outlineLevel="2">
      <c r="A141" s="178" t="s">
        <v>104</v>
      </c>
      <c r="B141" s="179"/>
      <c r="C141" s="184" t="s">
        <v>105</v>
      </c>
      <c r="D141" s="184"/>
      <c r="E141" s="181"/>
      <c r="F141" s="188"/>
      <c r="G141" s="179"/>
      <c r="H141" s="188"/>
      <c r="I141" s="179"/>
      <c r="J141" s="188"/>
      <c r="K141" s="179"/>
    </row>
    <row r="142" spans="1:11" hidden="1" outlineLevel="1">
      <c r="A142" s="178" t="s">
        <v>106</v>
      </c>
      <c r="B142" s="179"/>
      <c r="C142" s="179" t="s">
        <v>107</v>
      </c>
      <c r="D142" s="179"/>
      <c r="E142" s="181"/>
      <c r="F142" s="9" t="s">
        <v>13</v>
      </c>
      <c r="H142" s="9" t="s">
        <v>13</v>
      </c>
      <c r="J142" s="9" t="s">
        <v>13</v>
      </c>
      <c r="K142" s="179"/>
    </row>
    <row r="143" spans="1:11" hidden="1" outlineLevel="1">
      <c r="A143" s="178" t="s">
        <v>108</v>
      </c>
      <c r="B143" s="179"/>
      <c r="C143" s="179" t="s">
        <v>109</v>
      </c>
      <c r="D143" s="184"/>
      <c r="E143" s="179"/>
      <c r="F143" s="9"/>
      <c r="G143" s="179"/>
      <c r="H143" s="9"/>
      <c r="I143" s="179"/>
      <c r="J143" s="9"/>
      <c r="K143" s="179"/>
    </row>
    <row r="144" spans="1:11" hidden="1" outlineLevel="1">
      <c r="A144" s="178" t="s">
        <v>110</v>
      </c>
      <c r="B144" s="179"/>
      <c r="C144" s="179" t="s">
        <v>111</v>
      </c>
      <c r="D144" s="184"/>
      <c r="E144" s="179"/>
      <c r="F144" s="9"/>
      <c r="G144" s="179"/>
      <c r="H144" s="9"/>
      <c r="I144" s="179"/>
      <c r="J144" s="9"/>
      <c r="K144" s="179"/>
    </row>
    <row r="145" spans="1:11" hidden="1" outlineLevel="1">
      <c r="A145" s="178" t="s">
        <v>514</v>
      </c>
      <c r="B145" s="179"/>
      <c r="C145" s="179" t="s">
        <v>515</v>
      </c>
      <c r="D145" s="184"/>
      <c r="E145" s="179"/>
      <c r="F145" s="9"/>
      <c r="G145" s="179"/>
      <c r="H145" s="9"/>
      <c r="I145" s="179"/>
      <c r="J145" s="9"/>
      <c r="K145" s="179"/>
    </row>
    <row r="146" spans="1:11" collapsed="1">
      <c r="A146" s="178"/>
      <c r="B146" s="179"/>
      <c r="C146" s="182" t="s">
        <v>112</v>
      </c>
      <c r="D146" s="184"/>
      <c r="E146" s="179"/>
      <c r="F146" s="179"/>
      <c r="G146" s="179"/>
      <c r="H146" s="179"/>
      <c r="I146" s="179"/>
      <c r="J146" s="179"/>
      <c r="K146" s="179"/>
    </row>
    <row r="147" spans="1:11" hidden="1" outlineLevel="1">
      <c r="A147" s="178" t="s">
        <v>113</v>
      </c>
      <c r="B147" s="179"/>
      <c r="C147" s="184" t="s">
        <v>114</v>
      </c>
      <c r="D147" s="179"/>
      <c r="E147" s="181"/>
      <c r="F147" s="9" t="s">
        <v>115</v>
      </c>
      <c r="H147" s="9" t="s">
        <v>115</v>
      </c>
      <c r="J147" s="9" t="s">
        <v>115</v>
      </c>
      <c r="K147" s="179"/>
    </row>
    <row r="148" spans="1:11" hidden="1" outlineLevel="1">
      <c r="A148" s="178" t="s">
        <v>116</v>
      </c>
      <c r="B148" s="179"/>
      <c r="C148" s="184" t="s">
        <v>117</v>
      </c>
      <c r="D148" s="179"/>
      <c r="E148" s="181"/>
      <c r="F148" s="9" t="s">
        <v>13</v>
      </c>
      <c r="H148" s="9" t="s">
        <v>13</v>
      </c>
      <c r="J148" s="9" t="s">
        <v>13</v>
      </c>
      <c r="K148" s="179"/>
    </row>
    <row r="149" spans="1:11" hidden="1" outlineLevel="1">
      <c r="A149" s="178" t="s">
        <v>118</v>
      </c>
      <c r="B149" s="179"/>
      <c r="C149" s="184" t="s">
        <v>119</v>
      </c>
      <c r="D149" s="179"/>
      <c r="E149" s="181"/>
      <c r="F149" s="9" t="s">
        <v>13</v>
      </c>
      <c r="H149" s="9" t="s">
        <v>13</v>
      </c>
      <c r="J149" s="9" t="s">
        <v>13</v>
      </c>
      <c r="K149" s="179"/>
    </row>
    <row r="150" spans="1:11" hidden="1" outlineLevel="1">
      <c r="A150" s="178" t="s">
        <v>120</v>
      </c>
      <c r="B150" s="179"/>
      <c r="C150" s="184" t="s">
        <v>121</v>
      </c>
      <c r="D150" s="179"/>
      <c r="E150" s="181"/>
      <c r="F150" s="9" t="s">
        <v>63</v>
      </c>
      <c r="H150" s="9" t="s">
        <v>63</v>
      </c>
      <c r="J150" s="9" t="s">
        <v>63</v>
      </c>
      <c r="K150" s="179"/>
    </row>
    <row r="151" spans="1:11" s="179" customFormat="1" collapsed="1">
      <c r="A151" s="178"/>
      <c r="C151" s="182" t="s">
        <v>122</v>
      </c>
      <c r="D151" s="191"/>
    </row>
    <row r="152" spans="1:11" s="179" customFormat="1" hidden="1" outlineLevel="1">
      <c r="A152" s="178"/>
      <c r="C152" s="192" t="s">
        <v>123</v>
      </c>
      <c r="D152" s="191"/>
    </row>
    <row r="153" spans="1:11" hidden="1" outlineLevel="2">
      <c r="A153" s="178" t="s">
        <v>124</v>
      </c>
      <c r="B153" s="179"/>
      <c r="C153" s="193" t="s">
        <v>125</v>
      </c>
      <c r="D153" s="184"/>
      <c r="E153" s="179"/>
      <c r="F153" s="166" t="s">
        <v>187</v>
      </c>
      <c r="G153" s="194"/>
      <c r="H153" s="166" t="s">
        <v>187</v>
      </c>
      <c r="I153" s="194"/>
      <c r="J153" s="166" t="s">
        <v>187</v>
      </c>
      <c r="K153" s="194"/>
    </row>
    <row r="154" spans="1:11" hidden="1" outlineLevel="2">
      <c r="A154" s="178" t="s">
        <v>127</v>
      </c>
      <c r="B154" s="179"/>
      <c r="C154" s="193" t="s">
        <v>128</v>
      </c>
      <c r="D154" s="184"/>
      <c r="E154" s="179"/>
      <c r="F154" s="183" t="s">
        <v>188</v>
      </c>
      <c r="G154" s="179"/>
      <c r="H154" s="183" t="s">
        <v>188</v>
      </c>
      <c r="I154" s="179"/>
      <c r="J154" s="183" t="s">
        <v>188</v>
      </c>
      <c r="K154" s="179"/>
    </row>
    <row r="155" spans="1:11" hidden="1" outlineLevel="2">
      <c r="A155" s="178" t="s">
        <v>130</v>
      </c>
      <c r="B155" s="179"/>
      <c r="C155" s="193" t="s">
        <v>131</v>
      </c>
      <c r="D155" s="184"/>
      <c r="E155" s="179"/>
      <c r="F155" s="9"/>
      <c r="G155" s="179"/>
      <c r="H155" s="9"/>
      <c r="I155" s="179"/>
      <c r="J155" s="9"/>
      <c r="K155" s="179"/>
    </row>
    <row r="156" spans="1:11" hidden="1" outlineLevel="1">
      <c r="A156" s="178"/>
      <c r="B156" s="179"/>
      <c r="C156" s="192" t="s">
        <v>132</v>
      </c>
      <c r="D156" s="184"/>
      <c r="E156" s="179"/>
      <c r="F156" s="179"/>
      <c r="G156" s="179"/>
      <c r="H156" s="179"/>
      <c r="I156" s="179"/>
      <c r="J156" s="179"/>
      <c r="K156" s="179"/>
    </row>
    <row r="157" spans="1:11" s="200" customFormat="1" hidden="1" outlineLevel="2">
      <c r="A157" s="195" t="s">
        <v>133</v>
      </c>
      <c r="B157" s="196"/>
      <c r="C157" s="193" t="s">
        <v>134</v>
      </c>
      <c r="D157" s="197"/>
      <c r="E157" s="196"/>
      <c r="F157" s="198" t="s">
        <v>189</v>
      </c>
      <c r="G157" s="199"/>
      <c r="H157" s="198" t="s">
        <v>189</v>
      </c>
      <c r="I157" s="199"/>
      <c r="J157" s="198" t="s">
        <v>189</v>
      </c>
    </row>
    <row r="158" spans="1:11" s="196" customFormat="1" hidden="1" outlineLevel="2">
      <c r="A158" s="195" t="s">
        <v>30</v>
      </c>
      <c r="C158" s="201" t="s">
        <v>136</v>
      </c>
      <c r="D158" s="201"/>
      <c r="E158" s="201"/>
      <c r="F158" s="202"/>
      <c r="H158" s="202"/>
      <c r="J158" s="202"/>
    </row>
    <row r="159" spans="1:11" s="200" customFormat="1" hidden="1" outlineLevel="2">
      <c r="A159" s="195" t="s">
        <v>137</v>
      </c>
      <c r="B159" s="196"/>
      <c r="C159" s="193" t="s">
        <v>138</v>
      </c>
      <c r="D159" s="197"/>
      <c r="E159" s="196"/>
      <c r="F159" s="203"/>
      <c r="G159" s="196"/>
      <c r="H159" s="203"/>
      <c r="I159" s="196"/>
      <c r="J159" s="203"/>
    </row>
    <row r="160" spans="1:11" s="196" customFormat="1" hidden="1" outlineLevel="2">
      <c r="A160" s="195" t="s">
        <v>30</v>
      </c>
      <c r="C160" s="201" t="s">
        <v>139</v>
      </c>
      <c r="D160" s="201"/>
      <c r="E160" s="201"/>
      <c r="F160" s="202"/>
      <c r="H160" s="202"/>
      <c r="J160" s="202"/>
    </row>
    <row r="161" spans="1:11" s="196" customFormat="1" hidden="1" outlineLevel="2">
      <c r="A161" s="195" t="s">
        <v>30</v>
      </c>
      <c r="C161" s="193" t="s">
        <v>140</v>
      </c>
      <c r="D161" s="201"/>
      <c r="E161" s="201"/>
      <c r="F161" s="202"/>
      <c r="H161" s="202"/>
      <c r="J161" s="202"/>
    </row>
    <row r="162" spans="1:11" s="200" customFormat="1" hidden="1" outlineLevel="2">
      <c r="A162" s="195" t="s">
        <v>141</v>
      </c>
      <c r="B162" s="196"/>
      <c r="C162" s="204" t="s">
        <v>142</v>
      </c>
      <c r="D162" s="197"/>
      <c r="E162" s="196"/>
      <c r="F162" s="205"/>
      <c r="G162" s="196"/>
      <c r="H162" s="205"/>
      <c r="I162" s="196"/>
      <c r="J162" s="205"/>
    </row>
    <row r="163" spans="1:11" s="200" customFormat="1" hidden="1" outlineLevel="2">
      <c r="A163" s="195" t="s">
        <v>143</v>
      </c>
      <c r="B163" s="196"/>
      <c r="C163" s="204" t="s">
        <v>144</v>
      </c>
      <c r="D163" s="197"/>
      <c r="E163" s="196"/>
      <c r="F163" s="205"/>
      <c r="G163" s="196"/>
      <c r="H163" s="205"/>
      <c r="I163" s="196"/>
      <c r="J163" s="205"/>
    </row>
    <row r="164" spans="1:11" s="200" customFormat="1" hidden="1" outlineLevel="2">
      <c r="A164" s="195" t="s">
        <v>145</v>
      </c>
      <c r="B164" s="196"/>
      <c r="C164" s="204" t="s">
        <v>146</v>
      </c>
      <c r="D164" s="197"/>
      <c r="E164" s="196"/>
      <c r="F164" s="205"/>
      <c r="G164" s="196"/>
      <c r="H164" s="205"/>
      <c r="I164" s="196"/>
      <c r="J164" s="205"/>
    </row>
    <row r="165" spans="1:11" s="200" customFormat="1" hidden="1" outlineLevel="2">
      <c r="A165" s="195" t="s">
        <v>147</v>
      </c>
      <c r="B165" s="196"/>
      <c r="C165" s="204" t="s">
        <v>148</v>
      </c>
      <c r="D165" s="197"/>
      <c r="E165" s="196"/>
      <c r="F165" s="205"/>
      <c r="G165" s="196"/>
      <c r="H165" s="205"/>
      <c r="I165" s="196"/>
      <c r="J165" s="205"/>
    </row>
    <row r="166" spans="1:11" s="196" customFormat="1" hidden="1" outlineLevel="2">
      <c r="A166" s="195" t="s">
        <v>30</v>
      </c>
      <c r="C166" s="206"/>
      <c r="D166" s="206"/>
    </row>
    <row r="167" spans="1:11" s="200" customFormat="1" hidden="1" outlineLevel="2">
      <c r="A167" s="195" t="s">
        <v>149</v>
      </c>
      <c r="B167" s="196"/>
      <c r="C167" s="207" t="s">
        <v>150</v>
      </c>
      <c r="D167" s="197"/>
      <c r="E167" s="196"/>
      <c r="F167" s="203"/>
      <c r="G167" s="196"/>
      <c r="H167" s="203"/>
      <c r="I167" s="196"/>
      <c r="J167" s="203"/>
    </row>
    <row r="168" spans="1:11" collapsed="1">
      <c r="A168" s="178"/>
      <c r="B168" s="179"/>
      <c r="C168" s="182" t="s">
        <v>151</v>
      </c>
      <c r="D168" s="184"/>
      <c r="E168" s="179"/>
      <c r="F168" s="179"/>
      <c r="G168" s="179"/>
      <c r="H168" s="179"/>
      <c r="I168" s="179"/>
      <c r="J168" s="179"/>
      <c r="K168" s="179"/>
    </row>
    <row r="169" spans="1:11" hidden="1" outlineLevel="1">
      <c r="A169" s="178"/>
      <c r="B169" s="179"/>
      <c r="C169" s="180" t="s">
        <v>152</v>
      </c>
      <c r="D169" s="184"/>
      <c r="E169" s="179"/>
      <c r="F169" s="179"/>
      <c r="G169" s="179"/>
      <c r="H169" s="179"/>
      <c r="I169" s="179"/>
      <c r="J169" s="179"/>
      <c r="K169" s="179"/>
    </row>
    <row r="170" spans="1:11" hidden="1" outlineLevel="1">
      <c r="A170" s="178" t="s">
        <v>153</v>
      </c>
      <c r="B170" s="179"/>
      <c r="C170" s="184" t="s">
        <v>154</v>
      </c>
      <c r="D170" s="184"/>
      <c r="E170" s="179"/>
      <c r="F170" s="166" t="s">
        <v>30</v>
      </c>
      <c r="G170" s="194"/>
      <c r="H170" s="166" t="s">
        <v>30</v>
      </c>
      <c r="I170" s="194"/>
      <c r="J170" s="166" t="s">
        <v>30</v>
      </c>
      <c r="K170" s="194"/>
    </row>
    <row r="171" spans="1:11" hidden="1" outlineLevel="1">
      <c r="A171" s="178" t="s">
        <v>155</v>
      </c>
      <c r="B171" s="179"/>
      <c r="C171" s="184" t="s">
        <v>156</v>
      </c>
      <c r="D171" s="184"/>
      <c r="E171" s="179"/>
      <c r="F171" s="166" t="s">
        <v>30</v>
      </c>
      <c r="G171" s="179"/>
      <c r="H171" s="166" t="s">
        <v>30</v>
      </c>
      <c r="I171" s="179"/>
      <c r="J171" s="166" t="s">
        <v>30</v>
      </c>
      <c r="K171" s="179"/>
    </row>
    <row r="172" spans="1:11" s="179" customFormat="1" hidden="1" outlineLevel="1">
      <c r="A172" s="178"/>
      <c r="C172" s="180" t="s">
        <v>157</v>
      </c>
      <c r="D172" s="191"/>
    </row>
    <row r="173" spans="1:11" hidden="1" outlineLevel="1">
      <c r="A173" s="178" t="s">
        <v>158</v>
      </c>
      <c r="B173" s="179"/>
      <c r="C173" s="184" t="s">
        <v>159</v>
      </c>
      <c r="D173" s="184"/>
      <c r="E173" s="179"/>
      <c r="F173" s="166" t="s">
        <v>30</v>
      </c>
      <c r="G173" s="194"/>
      <c r="H173" s="166" t="s">
        <v>30</v>
      </c>
      <c r="I173" s="194"/>
      <c r="J173" s="166" t="s">
        <v>30</v>
      </c>
      <c r="K173" s="194"/>
    </row>
    <row r="174" spans="1:11" s="179" customFormat="1" collapsed="1">
      <c r="A174" s="178"/>
      <c r="C174" s="182" t="s">
        <v>160</v>
      </c>
      <c r="D174" s="191"/>
    </row>
    <row r="175" spans="1:11" hidden="1" outlineLevel="1">
      <c r="A175" s="178" t="s">
        <v>161</v>
      </c>
      <c r="B175" s="179"/>
      <c r="C175" s="208" t="s">
        <v>162</v>
      </c>
      <c r="D175" s="179"/>
      <c r="E175" s="181"/>
      <c r="F175" s="9" t="s">
        <v>63</v>
      </c>
      <c r="H175" s="9" t="s">
        <v>63</v>
      </c>
      <c r="J175" s="9" t="s">
        <v>63</v>
      </c>
      <c r="K175" s="179"/>
    </row>
    <row r="176" spans="1:11" hidden="1" outlineLevel="1">
      <c r="A176" s="178" t="s">
        <v>163</v>
      </c>
      <c r="B176" s="179"/>
      <c r="C176" s="208" t="s">
        <v>164</v>
      </c>
      <c r="D176" s="179"/>
      <c r="E176" s="181"/>
      <c r="F176" s="9" t="s">
        <v>63</v>
      </c>
      <c r="H176" s="9" t="s">
        <v>63</v>
      </c>
      <c r="J176" s="9" t="s">
        <v>63</v>
      </c>
      <c r="K176" s="179"/>
    </row>
    <row r="177" spans="1:11" hidden="1" outlineLevel="1">
      <c r="A177" s="178" t="s">
        <v>165</v>
      </c>
      <c r="B177" s="179"/>
      <c r="C177" s="208" t="s">
        <v>166</v>
      </c>
      <c r="D177" s="179"/>
      <c r="E177" s="181"/>
      <c r="F177" s="9" t="s">
        <v>13</v>
      </c>
      <c r="H177" s="9" t="s">
        <v>13</v>
      </c>
      <c r="J177" s="9" t="s">
        <v>13</v>
      </c>
      <c r="K177" s="179"/>
    </row>
    <row r="178" spans="1:11" hidden="1" outlineLevel="1">
      <c r="A178" s="178" t="s">
        <v>167</v>
      </c>
      <c r="B178" s="179"/>
      <c r="C178" s="208" t="s">
        <v>168</v>
      </c>
      <c r="D178" s="179"/>
      <c r="E178" s="181"/>
      <c r="F178" s="9" t="s">
        <v>13</v>
      </c>
      <c r="H178" s="9" t="s">
        <v>13</v>
      </c>
      <c r="J178" s="9" t="s">
        <v>13</v>
      </c>
      <c r="K178" s="179"/>
    </row>
    <row r="179" spans="1:11" hidden="1" outlineLevel="1">
      <c r="A179" s="178" t="s">
        <v>169</v>
      </c>
      <c r="B179" s="179"/>
      <c r="C179" s="208" t="s">
        <v>170</v>
      </c>
      <c r="D179" s="179"/>
      <c r="E179" s="181"/>
      <c r="F179" s="9" t="s">
        <v>13</v>
      </c>
      <c r="H179" s="9" t="s">
        <v>13</v>
      </c>
      <c r="J179" s="9" t="s">
        <v>13</v>
      </c>
      <c r="K179" s="179"/>
    </row>
    <row r="180" spans="1:11" hidden="1" outlineLevel="1">
      <c r="A180" s="178" t="s">
        <v>516</v>
      </c>
      <c r="B180" s="179"/>
      <c r="C180" s="208" t="s">
        <v>517</v>
      </c>
      <c r="D180" s="179"/>
      <c r="E180" s="181"/>
      <c r="F180" s="9"/>
      <c r="H180" s="9"/>
      <c r="J180" s="9"/>
      <c r="K180" s="179"/>
    </row>
    <row r="181" spans="1:11" hidden="1" outlineLevel="1">
      <c r="A181" s="178" t="s">
        <v>518</v>
      </c>
      <c r="B181" s="179"/>
      <c r="C181" s="208" t="s">
        <v>519</v>
      </c>
      <c r="D181" s="179"/>
      <c r="E181" s="181"/>
      <c r="F181" s="9"/>
      <c r="H181" s="9"/>
      <c r="J181" s="9"/>
      <c r="K181" s="179"/>
    </row>
    <row r="182" spans="1:11" hidden="1" outlineLevel="1">
      <c r="A182" s="178" t="s">
        <v>520</v>
      </c>
      <c r="B182" s="179"/>
      <c r="C182" s="208" t="s">
        <v>521</v>
      </c>
      <c r="D182" s="179"/>
      <c r="E182" s="181"/>
      <c r="F182" s="183"/>
      <c r="H182" s="183"/>
      <c r="J182" s="183"/>
      <c r="K182" s="179"/>
    </row>
    <row r="183" spans="1:11" hidden="1" outlineLevel="1">
      <c r="A183" s="178"/>
      <c r="B183" s="179"/>
      <c r="C183" s="208"/>
      <c r="D183" s="179"/>
      <c r="E183" s="181"/>
      <c r="F183" s="179"/>
      <c r="G183" s="179"/>
      <c r="H183" s="179"/>
      <c r="I183" s="179"/>
      <c r="J183" s="179"/>
      <c r="K183" s="179"/>
    </row>
    <row r="184" spans="1:11" hidden="1" outlineLevel="1">
      <c r="A184" s="178" t="s">
        <v>171</v>
      </c>
      <c r="B184" s="179"/>
      <c r="C184" s="184" t="s">
        <v>190</v>
      </c>
      <c r="D184" s="184"/>
      <c r="E184" s="179"/>
      <c r="F184" s="9" t="s">
        <v>63</v>
      </c>
      <c r="H184" s="9" t="s">
        <v>63</v>
      </c>
      <c r="J184" s="9" t="s">
        <v>63</v>
      </c>
      <c r="K184" s="179"/>
    </row>
    <row r="185" spans="1:11" s="179" customFormat="1" hidden="1" outlineLevel="1">
      <c r="A185" s="178" t="s">
        <v>30</v>
      </c>
      <c r="C185" s="209" t="s">
        <v>136</v>
      </c>
      <c r="D185" s="209"/>
      <c r="E185" s="209"/>
      <c r="F185" s="210"/>
      <c r="H185" s="210"/>
      <c r="J185" s="210"/>
    </row>
    <row r="186" spans="1:11" hidden="1" outlineLevel="1">
      <c r="A186" s="178" t="s">
        <v>173</v>
      </c>
      <c r="B186" s="179"/>
      <c r="C186" s="184" t="s">
        <v>174</v>
      </c>
      <c r="D186" s="184"/>
      <c r="E186" s="179"/>
      <c r="F186" s="9" t="s">
        <v>63</v>
      </c>
      <c r="H186" s="9" t="s">
        <v>63</v>
      </c>
      <c r="J186" s="9" t="s">
        <v>63</v>
      </c>
      <c r="K186" s="179"/>
    </row>
    <row r="187" spans="1:11" hidden="1" outlineLevel="1">
      <c r="A187" s="178" t="s">
        <v>175</v>
      </c>
      <c r="B187" s="179"/>
      <c r="C187" s="184" t="s">
        <v>176</v>
      </c>
      <c r="D187" s="184"/>
      <c r="E187" s="179"/>
      <c r="F187" s="9" t="s">
        <v>63</v>
      </c>
      <c r="H187" s="9" t="s">
        <v>63</v>
      </c>
      <c r="J187" s="9" t="s">
        <v>63</v>
      </c>
      <c r="K187" s="179"/>
    </row>
    <row r="188" spans="1:11" hidden="1" outlineLevel="1">
      <c r="A188" s="178" t="s">
        <v>177</v>
      </c>
      <c r="B188" s="179"/>
      <c r="C188" s="184" t="s">
        <v>178</v>
      </c>
      <c r="D188" s="184"/>
      <c r="E188" s="179"/>
      <c r="F188" s="9" t="s">
        <v>63</v>
      </c>
      <c r="H188" s="9" t="s">
        <v>63</v>
      </c>
      <c r="J188" s="9" t="s">
        <v>63</v>
      </c>
      <c r="K188" s="179"/>
    </row>
    <row r="189" spans="1:11" s="179" customFormat="1" collapsed="1">
      <c r="A189" s="178" t="s">
        <v>30</v>
      </c>
      <c r="C189" s="182" t="s">
        <v>179</v>
      </c>
      <c r="D189" s="191"/>
    </row>
    <row r="190" spans="1:11" hidden="1" outlineLevel="1">
      <c r="A190" s="178" t="s">
        <v>180</v>
      </c>
      <c r="B190" s="179"/>
      <c r="C190" s="179" t="s">
        <v>181</v>
      </c>
      <c r="D190" s="179"/>
      <c r="E190" s="181"/>
      <c r="F190" s="172"/>
      <c r="H190" s="172"/>
      <c r="J190" s="172"/>
      <c r="K190" s="179"/>
    </row>
    <row r="191" spans="1:11" hidden="1" outlineLevel="1">
      <c r="A191" s="178" t="s">
        <v>182</v>
      </c>
      <c r="B191" s="179"/>
      <c r="C191" s="179" t="s">
        <v>183</v>
      </c>
      <c r="D191" s="179"/>
      <c r="E191" s="181"/>
      <c r="F191" s="172"/>
      <c r="H191" s="172"/>
      <c r="J191" s="172"/>
      <c r="K191" s="179"/>
    </row>
    <row r="192" spans="1:11" hidden="1" outlineLevel="1">
      <c r="A192" s="178" t="s">
        <v>184</v>
      </c>
      <c r="B192" s="179"/>
      <c r="C192" s="179" t="s">
        <v>185</v>
      </c>
      <c r="D192" s="179"/>
      <c r="E192" s="181"/>
      <c r="F192" s="172"/>
      <c r="H192" s="172"/>
      <c r="J192" s="172"/>
      <c r="K192" s="179"/>
    </row>
    <row r="194" spans="3:3">
      <c r="C194" s="211" t="s">
        <v>191</v>
      </c>
    </row>
    <row r="195" spans="3:3">
      <c r="C195" s="211" t="s">
        <v>192</v>
      </c>
    </row>
  </sheetData>
  <sheetProtection formatCells="0" autoFilter="0"/>
  <dataValidations count="7">
    <dataValidation type="list" allowBlank="1" showInputMessage="1" showErrorMessage="1" sqref="F116 H116 J116 F181 H181 J181 F8:F10 H8:H10 J8:J10 F13 H13 J13 F16 H16 J16 D18:D21 D26 D28 D30:D31 F38:F39 H38:H39 J38:J39 F48 H48 J48 D50:D51 D53 F54:F55 H54:H55 J54:J55 F66 H66 J66 F77 H77 J77 F83:F85 H83:H85 J83:J85 F110:F114 H110:H114 J110:J114 F119 H119 J119 F121:F123 H121:H123 J121:J123 F131 H131 J131 F142 H142 J142 F148:F150 H148:H150 J148:J150 F175:F179 H175:H179 J175:J179 F184 H184 J184 F186:F188 H186:H188 J186:J188 F34:F35 H34:H35 J34:J35" xr:uid="{00000000-0002-0000-0000-000000000000}">
      <formula1>"Off,On"</formula1>
    </dataValidation>
    <dataValidation type="list" allowBlank="1" showInputMessage="1" showErrorMessage="1" sqref="C58" xr:uid="{00000000-0002-0000-0000-000001000000}">
      <formula1>"By Table Type, By Table"</formula1>
    </dataValidation>
    <dataValidation type="list" allowBlank="1" showInputMessage="1" showErrorMessage="1" sqref="D22:D23" xr:uid="{00000000-0002-0000-0000-000002000000}">
      <formula1>"Off,Process,ProcessSilently"</formula1>
    </dataValidation>
    <dataValidation type="list" allowBlank="1" showInputMessage="1" showErrorMessage="1" sqref="D52" xr:uid="{00000000-0002-0000-0000-000003000000}">
      <formula1>"Off,OnManualRefreshOnly,OnOpenOnly,OnManualRefreshAndOpen"</formula1>
    </dataValidation>
    <dataValidation type="list" allowBlank="1" showInputMessage="1" showErrorMessage="1" sqref="F82 H82 J82 F147 H147 J147" xr:uid="{00000000-0002-0000-0000-000004000000}">
      <formula1>"Insert,InsertRange"</formula1>
    </dataValidation>
    <dataValidation type="list" allowBlank="1" showInputMessage="1" showErrorMessage="1" sqref="F33 H33 J33" xr:uid="{00000000-0002-0000-0000-000005000000}">
      <formula1>"Visible,Hidden"</formula1>
    </dataValidation>
    <dataValidation type="list" allowBlank="1" showInputMessage="1" showErrorMessage="1" sqref="C59:C62" xr:uid="{00000000-0002-0000-0000-000006000000}">
      <formula1>"By TableType, By Table"</formula1>
    </dataValidation>
  </dataValidations>
  <pageMargins left="0.7" right="0.7" top="0.75" bottom="0.75" header="0.3" footer="0.3"/>
  <pageSetup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/>
  <dimension ref="A1:Z125"/>
  <sheetViews>
    <sheetView showGridLines="0" topLeftCell="B1" workbookViewId="0">
      <selection activeCell="D33" sqref="D33"/>
    </sheetView>
  </sheetViews>
  <sheetFormatPr defaultColWidth="9" defaultRowHeight="16.8"/>
  <cols>
    <col min="1" max="1" width="49.19921875" style="36" hidden="1" customWidth="1"/>
    <col min="2" max="2" width="2" style="39" customWidth="1"/>
    <col min="3" max="3" width="45" style="36" customWidth="1"/>
    <col min="4" max="4" width="43.69921875" style="40" customWidth="1"/>
    <col min="5" max="5" width="17.8984375" style="40" customWidth="1"/>
    <col min="6" max="6" width="18.3984375" style="40" customWidth="1"/>
    <col min="7" max="7" width="14.19921875" style="40" customWidth="1"/>
    <col min="8" max="8" width="9" style="40"/>
    <col min="9" max="9" width="15.69921875" style="40" customWidth="1"/>
    <col min="10" max="12" width="9" style="40"/>
    <col min="13" max="13" width="16.3984375" style="40" customWidth="1"/>
    <col min="14" max="16384" width="9" style="40"/>
  </cols>
  <sheetData>
    <row r="1" spans="1:26" ht="18.75" customHeight="1">
      <c r="B1" s="37"/>
      <c r="C1" s="37"/>
      <c r="D1" s="38"/>
      <c r="E1" s="38"/>
      <c r="F1" s="39"/>
      <c r="G1" s="39"/>
      <c r="H1" s="39"/>
      <c r="I1" s="39"/>
      <c r="J1" s="39"/>
      <c r="K1" s="39"/>
      <c r="L1" s="39"/>
      <c r="M1" s="39"/>
    </row>
    <row r="2" spans="1:26" ht="15" hidden="1" customHeight="1">
      <c r="A2" s="41" t="s">
        <v>335</v>
      </c>
      <c r="D2" s="36">
        <v>4</v>
      </c>
      <c r="E2" s="39"/>
      <c r="F2" s="39"/>
      <c r="G2" s="39"/>
      <c r="H2" s="39"/>
      <c r="I2" s="39"/>
      <c r="J2" s="39"/>
      <c r="K2" s="39"/>
      <c r="L2" s="39"/>
      <c r="M2" s="39"/>
    </row>
    <row r="3" spans="1:26" s="43" customFormat="1" ht="15" hidden="1" customHeight="1">
      <c r="A3" s="42"/>
      <c r="B3" s="39"/>
      <c r="E3" s="44"/>
      <c r="F3" s="45"/>
      <c r="G3" s="45"/>
      <c r="H3" s="45"/>
      <c r="I3" s="45"/>
      <c r="J3" s="45"/>
      <c r="K3" s="45"/>
      <c r="L3" s="45"/>
      <c r="M3" s="46"/>
    </row>
    <row r="4" spans="1:26" s="49" customFormat="1" ht="15" hidden="1" customHeight="1">
      <c r="A4" s="47"/>
      <c r="B4" s="48"/>
      <c r="E4" s="44"/>
      <c r="F4" s="44"/>
      <c r="G4" s="44"/>
      <c r="H4" s="44"/>
      <c r="I4" s="44"/>
      <c r="J4" s="44"/>
      <c r="K4" s="44"/>
      <c r="L4" s="44"/>
      <c r="M4" s="50"/>
    </row>
    <row r="5" spans="1:26" s="49" customFormat="1" ht="15" hidden="1" customHeight="1">
      <c r="A5" s="47"/>
      <c r="B5" s="48"/>
      <c r="D5" s="51"/>
      <c r="E5" s="44"/>
      <c r="F5" s="44"/>
      <c r="G5" s="44"/>
      <c r="H5" s="44"/>
      <c r="I5" s="44"/>
      <c r="J5" s="44"/>
      <c r="K5" s="44"/>
      <c r="L5" s="44"/>
      <c r="M5" s="50"/>
    </row>
    <row r="6" spans="1:26" s="49" customFormat="1" ht="15" hidden="1" customHeight="1">
      <c r="A6" s="47"/>
      <c r="B6" s="48"/>
      <c r="D6" s="51"/>
      <c r="E6" s="44"/>
      <c r="F6" s="44"/>
      <c r="G6" s="44"/>
      <c r="H6" s="44"/>
      <c r="I6" s="44"/>
      <c r="J6" s="44"/>
      <c r="K6" s="44"/>
      <c r="L6" s="44"/>
      <c r="M6" s="50"/>
    </row>
    <row r="7" spans="1:26" s="49" customFormat="1" ht="18.75" customHeight="1">
      <c r="A7" s="47"/>
      <c r="B7" s="48"/>
      <c r="C7" s="52" t="s">
        <v>336</v>
      </c>
      <c r="D7" s="51"/>
      <c r="E7" s="44"/>
      <c r="F7" s="44"/>
      <c r="G7" s="44"/>
      <c r="H7" s="44"/>
      <c r="I7" s="44"/>
      <c r="J7" s="44"/>
      <c r="K7" s="44"/>
      <c r="L7" s="44"/>
      <c r="M7" s="50"/>
    </row>
    <row r="8" spans="1:26" s="49" customFormat="1" ht="15.75" customHeight="1">
      <c r="A8" s="47"/>
      <c r="B8" s="48"/>
      <c r="C8" s="53"/>
      <c r="D8" s="51"/>
      <c r="E8" s="44"/>
      <c r="F8" s="44"/>
      <c r="G8" s="44"/>
      <c r="H8" s="44"/>
      <c r="I8" s="44"/>
      <c r="J8" s="44"/>
      <c r="K8" s="44"/>
      <c r="L8" s="44"/>
      <c r="M8" s="50"/>
    </row>
    <row r="9" spans="1:26" ht="15.75" customHeight="1">
      <c r="A9" s="54"/>
      <c r="C9" s="55" t="s">
        <v>337</v>
      </c>
      <c r="D9" s="48"/>
      <c r="E9" s="48"/>
      <c r="F9" s="39"/>
      <c r="G9" s="39"/>
      <c r="H9" s="39"/>
      <c r="I9" s="39"/>
      <c r="J9" s="39"/>
      <c r="K9" s="39"/>
      <c r="L9" s="39"/>
      <c r="M9" s="39"/>
    </row>
    <row r="10" spans="1:26" s="61" customFormat="1" ht="15.75" customHeight="1">
      <c r="A10" s="41" t="s">
        <v>338</v>
      </c>
      <c r="B10" s="56"/>
      <c r="C10" s="57" t="s">
        <v>339</v>
      </c>
      <c r="D10" s="58" t="s">
        <v>469</v>
      </c>
      <c r="E10" s="59" t="s">
        <v>470</v>
      </c>
      <c r="F10" s="59"/>
      <c r="G10" s="59"/>
      <c r="H10" s="59"/>
      <c r="I10" s="59"/>
      <c r="J10" s="59"/>
      <c r="K10" s="59"/>
      <c r="L10" s="59"/>
      <c r="M10" s="59"/>
      <c r="N10" s="59"/>
      <c r="O10" s="59"/>
      <c r="P10" s="59"/>
      <c r="Q10" s="59"/>
      <c r="R10" s="59"/>
      <c r="S10" s="59"/>
      <c r="T10" s="60"/>
      <c r="U10" s="60"/>
      <c r="V10" s="60"/>
      <c r="W10" s="60"/>
      <c r="X10" s="60"/>
      <c r="Y10" s="60"/>
      <c r="Z10" s="60"/>
    </row>
    <row r="11" spans="1:26" s="65" customFormat="1" ht="15.75" hidden="1" customHeight="1">
      <c r="A11" s="41"/>
      <c r="B11" s="62"/>
      <c r="C11" s="57"/>
      <c r="D11" s="58"/>
      <c r="E11" s="63"/>
      <c r="F11" s="64"/>
      <c r="G11" s="64"/>
      <c r="H11" s="64"/>
      <c r="I11" s="64"/>
      <c r="J11" s="64"/>
      <c r="K11" s="64"/>
      <c r="L11" s="64"/>
      <c r="M11" s="64"/>
    </row>
    <row r="12" spans="1:26" s="65" customFormat="1" ht="15.75" hidden="1" customHeight="1">
      <c r="A12" s="41"/>
      <c r="B12" s="62"/>
      <c r="C12" s="57"/>
      <c r="D12" s="58"/>
      <c r="E12" s="63"/>
      <c r="F12" s="64"/>
      <c r="G12" s="64"/>
      <c r="H12" s="64"/>
      <c r="I12" s="64"/>
      <c r="J12" s="64"/>
      <c r="K12" s="64"/>
      <c r="L12" s="64"/>
      <c r="M12" s="64"/>
    </row>
    <row r="13" spans="1:26" s="65" customFormat="1" ht="15.75" hidden="1" customHeight="1">
      <c r="A13" s="41"/>
      <c r="B13" s="62"/>
      <c r="C13" s="57"/>
      <c r="D13" s="58"/>
      <c r="E13" s="63"/>
      <c r="F13" s="64"/>
      <c r="G13" s="64"/>
      <c r="H13" s="64"/>
      <c r="I13" s="64"/>
      <c r="J13" s="64"/>
      <c r="K13" s="64"/>
      <c r="L13" s="64"/>
      <c r="M13" s="64"/>
    </row>
    <row r="14" spans="1:26" s="65" customFormat="1" ht="15.75" hidden="1" customHeight="1">
      <c r="A14" s="41"/>
      <c r="B14" s="62"/>
      <c r="C14" s="57"/>
      <c r="D14" s="58"/>
      <c r="E14" s="63"/>
      <c r="F14" s="64"/>
      <c r="G14" s="64"/>
      <c r="H14" s="64"/>
      <c r="I14" s="64"/>
      <c r="J14" s="64"/>
      <c r="K14" s="64"/>
      <c r="L14" s="64"/>
      <c r="M14" s="64"/>
    </row>
    <row r="15" spans="1:26" s="65" customFormat="1" ht="15.75" hidden="1" customHeight="1">
      <c r="A15" s="41"/>
      <c r="B15" s="62"/>
      <c r="C15" s="57"/>
      <c r="D15" s="58"/>
      <c r="E15" s="63"/>
      <c r="F15" s="64"/>
      <c r="G15" s="64"/>
      <c r="H15" s="64"/>
      <c r="I15" s="64"/>
      <c r="J15" s="64"/>
      <c r="K15" s="64"/>
      <c r="L15" s="64"/>
      <c r="M15" s="64"/>
    </row>
    <row r="16" spans="1:26" s="65" customFormat="1" ht="15.75" hidden="1" customHeight="1">
      <c r="A16" s="41"/>
      <c r="B16" s="62"/>
      <c r="C16" s="57"/>
      <c r="D16" s="58"/>
      <c r="E16" s="63"/>
      <c r="F16" s="64"/>
      <c r="G16" s="64"/>
      <c r="H16" s="64"/>
      <c r="I16" s="64"/>
      <c r="J16" s="64"/>
      <c r="K16" s="64"/>
      <c r="L16" s="64"/>
      <c r="M16" s="64"/>
    </row>
    <row r="17" spans="1:26" s="65" customFormat="1" ht="15.75" hidden="1" customHeight="1">
      <c r="A17" s="41"/>
      <c r="B17" s="62"/>
      <c r="C17" s="57"/>
      <c r="D17" s="58"/>
      <c r="E17" s="63"/>
      <c r="F17" s="64"/>
      <c r="G17" s="64"/>
      <c r="H17" s="64"/>
      <c r="I17" s="64"/>
      <c r="J17" s="64"/>
      <c r="K17" s="64"/>
      <c r="L17" s="64"/>
      <c r="M17" s="64"/>
    </row>
    <row r="18" spans="1:26" s="65" customFormat="1" ht="15.75" hidden="1" customHeight="1">
      <c r="A18" s="41"/>
      <c r="B18" s="62"/>
      <c r="C18" s="57"/>
      <c r="D18" s="58"/>
      <c r="E18" s="63"/>
      <c r="F18" s="64"/>
      <c r="G18" s="64"/>
      <c r="H18" s="64"/>
      <c r="I18" s="64"/>
      <c r="J18" s="64"/>
      <c r="K18" s="64"/>
      <c r="L18" s="64"/>
      <c r="M18" s="64"/>
    </row>
    <row r="19" spans="1:26" s="65" customFormat="1" ht="15.75" hidden="1" customHeight="1">
      <c r="A19" s="41"/>
      <c r="B19" s="62"/>
      <c r="C19" s="57"/>
      <c r="D19" s="58"/>
      <c r="E19" s="63"/>
      <c r="F19" s="64"/>
      <c r="G19" s="64"/>
      <c r="H19" s="64"/>
      <c r="I19" s="64"/>
      <c r="J19" s="64"/>
      <c r="K19" s="64"/>
      <c r="L19" s="64"/>
      <c r="M19" s="64"/>
    </row>
    <row r="20" spans="1:26" s="65" customFormat="1" ht="15.75" hidden="1" customHeight="1">
      <c r="A20" s="41"/>
      <c r="B20" s="62"/>
      <c r="C20" s="57"/>
      <c r="D20" s="58"/>
      <c r="E20" s="63"/>
      <c r="F20" s="64"/>
      <c r="G20" s="64"/>
      <c r="H20" s="64"/>
      <c r="I20" s="64"/>
      <c r="J20" s="64"/>
      <c r="K20" s="64"/>
      <c r="L20" s="64"/>
      <c r="M20" s="64"/>
    </row>
    <row r="21" spans="1:26" s="65" customFormat="1" ht="15.75" hidden="1" customHeight="1">
      <c r="A21" s="41"/>
      <c r="B21" s="62"/>
      <c r="C21" s="57"/>
      <c r="D21" s="58"/>
      <c r="E21" s="63"/>
      <c r="F21" s="64"/>
      <c r="G21" s="64"/>
      <c r="H21" s="64"/>
      <c r="I21" s="64"/>
      <c r="J21" s="64"/>
      <c r="K21" s="64"/>
      <c r="L21" s="64"/>
      <c r="M21" s="64"/>
    </row>
    <row r="22" spans="1:26" s="70" customFormat="1" ht="15.75" hidden="1" customHeight="1">
      <c r="A22" s="41"/>
      <c r="B22" s="66"/>
      <c r="C22" s="57"/>
      <c r="D22" s="58"/>
      <c r="E22" s="67"/>
      <c r="F22" s="67"/>
      <c r="G22" s="68"/>
      <c r="H22" s="68"/>
      <c r="I22" s="68"/>
      <c r="J22" s="68"/>
      <c r="K22" s="68"/>
      <c r="L22" s="68"/>
      <c r="M22" s="69"/>
    </row>
    <row r="23" spans="1:26" s="61" customFormat="1" ht="15.75" customHeight="1">
      <c r="A23" s="41" t="s">
        <v>340</v>
      </c>
      <c r="B23" s="56"/>
      <c r="C23" s="57" t="s">
        <v>341</v>
      </c>
      <c r="D23" s="58"/>
      <c r="E23" s="59"/>
      <c r="F23" s="59"/>
      <c r="G23" s="59"/>
      <c r="H23" s="59"/>
      <c r="I23" s="59"/>
      <c r="J23" s="59"/>
      <c r="K23" s="59"/>
      <c r="L23" s="59"/>
      <c r="M23" s="59"/>
      <c r="N23" s="59"/>
      <c r="O23" s="59"/>
      <c r="P23" s="59"/>
      <c r="Q23" s="59"/>
      <c r="R23" s="59"/>
      <c r="S23" s="59"/>
      <c r="T23" s="60"/>
      <c r="U23" s="60"/>
      <c r="V23" s="60"/>
      <c r="W23" s="60"/>
      <c r="X23" s="60"/>
      <c r="Y23" s="60"/>
      <c r="Z23" s="60"/>
    </row>
    <row r="24" spans="1:26" ht="15.75" customHeight="1">
      <c r="A24" s="54"/>
      <c r="C24" s="71"/>
      <c r="D24" s="72"/>
      <c r="E24" s="72"/>
      <c r="F24" s="73"/>
      <c r="G24" s="73"/>
      <c r="H24" s="73"/>
      <c r="I24" s="73"/>
      <c r="J24" s="73"/>
      <c r="K24" s="73"/>
      <c r="L24" s="73"/>
      <c r="M24" s="73"/>
    </row>
    <row r="25" spans="1:26" ht="15.75" customHeight="1">
      <c r="A25" s="54"/>
      <c r="C25" s="55" t="s">
        <v>342</v>
      </c>
      <c r="D25" s="39"/>
      <c r="E25" s="45"/>
      <c r="F25" s="39"/>
      <c r="G25" s="39"/>
      <c r="H25" s="39"/>
      <c r="I25" s="39"/>
      <c r="J25" s="39"/>
      <c r="K25" s="73"/>
      <c r="L25" s="39"/>
      <c r="M25" s="39"/>
      <c r="N25" s="74"/>
      <c r="O25" s="74"/>
      <c r="P25" s="74"/>
      <c r="U25" s="43"/>
    </row>
    <row r="26" spans="1:26" ht="15.75" customHeight="1">
      <c r="A26" s="54" t="s">
        <v>343</v>
      </c>
      <c r="C26" s="57" t="s">
        <v>344</v>
      </c>
      <c r="D26" s="75" t="s">
        <v>63</v>
      </c>
      <c r="E26" s="45"/>
      <c r="F26" s="39"/>
      <c r="G26" s="39"/>
      <c r="H26" s="39"/>
      <c r="I26" s="39"/>
      <c r="J26" s="39"/>
      <c r="K26" s="73"/>
      <c r="L26" s="39"/>
      <c r="M26" s="39"/>
      <c r="N26" s="74"/>
      <c r="O26" s="74"/>
      <c r="P26" s="74"/>
      <c r="U26" s="43"/>
    </row>
    <row r="27" spans="1:26" ht="15.75" customHeight="1">
      <c r="A27" s="54" t="s">
        <v>345</v>
      </c>
      <c r="C27" s="57" t="s">
        <v>346</v>
      </c>
      <c r="D27" s="75" t="s">
        <v>347</v>
      </c>
      <c r="E27" s="39"/>
      <c r="F27" s="39"/>
      <c r="G27" s="39"/>
      <c r="H27" s="39"/>
      <c r="I27" s="39"/>
      <c r="J27" s="39"/>
      <c r="K27" s="39"/>
      <c r="L27" s="39"/>
      <c r="M27" s="76" t="s">
        <v>348</v>
      </c>
      <c r="N27" s="74"/>
      <c r="O27" s="74"/>
      <c r="P27" s="74"/>
      <c r="U27" s="43"/>
    </row>
    <row r="28" spans="1:26" ht="15.75" customHeight="1">
      <c r="A28" s="54" t="s">
        <v>349</v>
      </c>
      <c r="C28" s="57" t="s">
        <v>350</v>
      </c>
      <c r="D28" s="75" t="s">
        <v>13</v>
      </c>
      <c r="E28" s="39"/>
      <c r="F28" s="39"/>
      <c r="G28" s="39"/>
      <c r="H28" s="39"/>
      <c r="I28" s="39"/>
      <c r="J28" s="39"/>
      <c r="K28" s="39"/>
      <c r="L28" s="39"/>
      <c r="M28" s="76" t="s">
        <v>348</v>
      </c>
      <c r="N28" s="74"/>
      <c r="O28" s="74"/>
      <c r="P28" s="74"/>
      <c r="U28" s="43"/>
    </row>
    <row r="29" spans="1:26" ht="15.75" customHeight="1">
      <c r="A29" s="54"/>
      <c r="C29" s="71"/>
      <c r="D29" s="72"/>
      <c r="E29" s="72"/>
      <c r="F29" s="73"/>
      <c r="G29" s="73"/>
      <c r="H29" s="73"/>
      <c r="I29" s="73"/>
      <c r="J29" s="73"/>
      <c r="K29" s="73"/>
      <c r="L29" s="73"/>
      <c r="M29" s="73"/>
    </row>
    <row r="30" spans="1:26" ht="15.75" customHeight="1">
      <c r="A30" s="54"/>
      <c r="B30" s="48"/>
      <c r="C30" s="55" t="s">
        <v>351</v>
      </c>
      <c r="D30" s="39"/>
      <c r="E30" s="39"/>
      <c r="F30" s="39"/>
      <c r="G30" s="39"/>
      <c r="H30" s="39"/>
      <c r="I30" s="39"/>
      <c r="J30" s="39"/>
      <c r="K30" s="39"/>
      <c r="L30" s="39"/>
      <c r="M30" s="76"/>
      <c r="N30" s="74"/>
      <c r="O30" s="74"/>
      <c r="P30" s="74"/>
      <c r="U30" s="43"/>
    </row>
    <row r="31" spans="1:26" ht="15.75" customHeight="1">
      <c r="A31" s="54" t="s">
        <v>90</v>
      </c>
      <c r="B31" s="48"/>
      <c r="C31" s="57" t="s">
        <v>352</v>
      </c>
      <c r="D31" s="75" t="str">
        <f>Report!F7</f>
        <v>ACT2020</v>
      </c>
      <c r="E31" s="77"/>
      <c r="G31" s="39"/>
      <c r="H31" s="39"/>
      <c r="I31" s="39"/>
      <c r="J31" s="39"/>
      <c r="K31" s="39"/>
      <c r="L31" s="39"/>
      <c r="M31" s="76" t="s">
        <v>348</v>
      </c>
      <c r="N31" s="74"/>
      <c r="O31" s="74"/>
      <c r="P31" s="74"/>
      <c r="U31" s="43"/>
    </row>
    <row r="32" spans="1:26" ht="15.75" customHeight="1">
      <c r="A32" s="54" t="s">
        <v>92</v>
      </c>
      <c r="B32" s="48"/>
      <c r="C32" s="57" t="s">
        <v>353</v>
      </c>
      <c r="D32" s="75" t="s">
        <v>469</v>
      </c>
      <c r="E32" s="77"/>
      <c r="G32" s="39"/>
      <c r="H32" s="39"/>
      <c r="I32" s="39"/>
      <c r="J32" s="39"/>
      <c r="K32" s="39"/>
      <c r="L32" s="39"/>
      <c r="M32" s="76" t="s">
        <v>348</v>
      </c>
      <c r="N32" s="74"/>
      <c r="O32" s="74"/>
      <c r="P32" s="74"/>
      <c r="U32" s="43"/>
    </row>
    <row r="33" spans="1:21" ht="15.75" customHeight="1">
      <c r="A33" s="54" t="s">
        <v>94</v>
      </c>
      <c r="B33" s="48"/>
      <c r="C33" s="57" t="s">
        <v>354</v>
      </c>
      <c r="D33" s="75" t="s">
        <v>469</v>
      </c>
      <c r="E33" s="77"/>
      <c r="G33" s="39"/>
      <c r="H33" s="39"/>
      <c r="I33" s="39"/>
      <c r="J33" s="39"/>
      <c r="K33" s="39"/>
      <c r="L33" s="39"/>
      <c r="M33" s="76" t="s">
        <v>348</v>
      </c>
      <c r="N33" s="74"/>
      <c r="O33" s="74"/>
      <c r="P33" s="74"/>
      <c r="U33" s="43"/>
    </row>
    <row r="34" spans="1:21" ht="15.75" customHeight="1">
      <c r="A34" s="54" t="s">
        <v>98</v>
      </c>
      <c r="B34" s="78"/>
      <c r="C34" s="57" t="s">
        <v>355</v>
      </c>
      <c r="D34" s="75"/>
      <c r="E34" s="79"/>
      <c r="G34" s="39"/>
      <c r="H34" s="39"/>
      <c r="I34" s="39"/>
      <c r="J34" s="39"/>
      <c r="K34" s="39"/>
      <c r="L34" s="39"/>
      <c r="M34" s="76" t="s">
        <v>348</v>
      </c>
      <c r="N34" s="74"/>
      <c r="O34" s="74"/>
      <c r="P34" s="74"/>
      <c r="U34" s="43"/>
    </row>
    <row r="35" spans="1:21" ht="15.75" customHeight="1">
      <c r="A35" s="54" t="s">
        <v>356</v>
      </c>
      <c r="B35" s="48"/>
      <c r="C35" s="57" t="s">
        <v>357</v>
      </c>
      <c r="D35" s="75"/>
      <c r="E35" s="77"/>
      <c r="G35" s="39"/>
      <c r="H35" s="39"/>
      <c r="I35" s="39"/>
      <c r="J35" s="39"/>
      <c r="K35" s="39"/>
      <c r="L35" s="39"/>
      <c r="M35" s="76"/>
      <c r="N35" s="74"/>
      <c r="O35" s="74"/>
      <c r="P35" s="74"/>
      <c r="U35" s="43"/>
    </row>
    <row r="36" spans="1:21" ht="15.75" customHeight="1">
      <c r="A36" s="54" t="s">
        <v>358</v>
      </c>
      <c r="B36" s="48"/>
      <c r="C36" s="57" t="s">
        <v>359</v>
      </c>
      <c r="D36" s="75"/>
      <c r="E36" s="77"/>
      <c r="G36" s="39"/>
      <c r="H36" s="39"/>
      <c r="I36" s="39"/>
      <c r="J36" s="39"/>
      <c r="K36" s="39"/>
      <c r="L36" s="39"/>
      <c r="M36" s="76"/>
      <c r="N36" s="74"/>
      <c r="O36" s="74"/>
      <c r="P36" s="74"/>
      <c r="U36" s="43"/>
    </row>
    <row r="37" spans="1:21" s="39" customFormat="1" ht="15.9" hidden="1" customHeight="1">
      <c r="A37" s="54" t="s">
        <v>85</v>
      </c>
      <c r="B37" s="48"/>
      <c r="C37" s="57" t="s">
        <v>86</v>
      </c>
      <c r="D37" s="48" t="s">
        <v>360</v>
      </c>
      <c r="E37" s="48"/>
      <c r="F37" s="48"/>
      <c r="G37" s="48"/>
      <c r="H37" s="48"/>
      <c r="I37" s="48"/>
      <c r="J37" s="48"/>
      <c r="K37" s="48"/>
      <c r="L37" s="48"/>
      <c r="M37" s="48"/>
      <c r="N37" s="48"/>
      <c r="O37" s="48"/>
      <c r="P37" s="48"/>
      <c r="Q37" s="48"/>
      <c r="R37" s="48"/>
      <c r="S37" s="48"/>
    </row>
    <row r="38" spans="1:21" s="39" customFormat="1" ht="15.9" hidden="1" customHeight="1">
      <c r="A38" s="54" t="s">
        <v>87</v>
      </c>
      <c r="B38" s="48"/>
      <c r="C38" s="57" t="s">
        <v>361</v>
      </c>
      <c r="D38" s="48" t="s">
        <v>63</v>
      </c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</row>
    <row r="39" spans="1:21" s="39" customFormat="1" ht="15.9" customHeight="1">
      <c r="A39" s="54"/>
      <c r="B39" s="48"/>
      <c r="C39" s="80"/>
      <c r="D39" s="80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 s="48"/>
      <c r="R39" s="48"/>
      <c r="S39" s="48"/>
    </row>
    <row r="40" spans="1:21" ht="15.75" customHeight="1">
      <c r="A40" s="54"/>
      <c r="C40" s="55" t="s">
        <v>362</v>
      </c>
      <c r="D40" s="39"/>
      <c r="E40" s="45"/>
      <c r="F40" s="39"/>
      <c r="G40" s="39"/>
      <c r="H40" s="39"/>
      <c r="I40" s="39"/>
      <c r="J40" s="39"/>
      <c r="K40" s="73"/>
      <c r="L40" s="39"/>
      <c r="M40" s="39"/>
      <c r="N40" s="74"/>
      <c r="O40" s="74"/>
      <c r="P40" s="74"/>
      <c r="U40" s="43"/>
    </row>
    <row r="41" spans="1:21" ht="15.75" customHeight="1">
      <c r="A41" s="54" t="s">
        <v>363</v>
      </c>
      <c r="C41" s="57" t="s">
        <v>364</v>
      </c>
      <c r="D41" s="75" t="s">
        <v>365</v>
      </c>
      <c r="E41" s="39"/>
      <c r="F41" s="39"/>
      <c r="G41" s="39"/>
      <c r="H41" s="39"/>
      <c r="I41" s="39"/>
      <c r="J41" s="39"/>
      <c r="K41" s="39"/>
      <c r="L41" s="39"/>
      <c r="M41" s="76" t="s">
        <v>348</v>
      </c>
      <c r="N41" s="74"/>
      <c r="O41" s="74"/>
      <c r="P41" s="74"/>
      <c r="U41" s="43"/>
    </row>
    <row r="42" spans="1:21" ht="15.75" customHeight="1">
      <c r="A42" s="54" t="s">
        <v>366</v>
      </c>
      <c r="C42" s="57" t="s">
        <v>367</v>
      </c>
      <c r="D42" s="75" t="s">
        <v>368</v>
      </c>
      <c r="E42" s="39"/>
      <c r="F42" s="39"/>
      <c r="G42" s="39"/>
      <c r="H42" s="39"/>
      <c r="I42" s="39"/>
      <c r="J42" s="39"/>
      <c r="K42" s="39"/>
      <c r="L42" s="39"/>
      <c r="M42" s="76" t="s">
        <v>348</v>
      </c>
      <c r="N42" s="74"/>
      <c r="O42" s="74"/>
      <c r="P42" s="74"/>
      <c r="U42" s="43"/>
    </row>
    <row r="43" spans="1:21" ht="15.75" customHeight="1">
      <c r="A43" s="54"/>
      <c r="B43" s="48"/>
      <c r="C43" s="37"/>
      <c r="D43" s="39"/>
      <c r="E43" s="39"/>
      <c r="F43" s="39"/>
      <c r="G43" s="39"/>
      <c r="H43" s="39"/>
      <c r="I43" s="39"/>
      <c r="J43" s="39"/>
      <c r="K43" s="39"/>
      <c r="L43" s="39"/>
      <c r="M43" s="76"/>
      <c r="N43" s="74"/>
      <c r="O43" s="74"/>
      <c r="P43" s="74"/>
      <c r="U43" s="43"/>
    </row>
    <row r="44" spans="1:21" ht="15.75" customHeight="1">
      <c r="A44" s="54"/>
      <c r="C44" s="55" t="s">
        <v>369</v>
      </c>
      <c r="D44" s="39"/>
      <c r="E44" s="45"/>
      <c r="F44" s="39"/>
      <c r="G44" s="39"/>
      <c r="H44" s="39"/>
      <c r="I44" s="39"/>
      <c r="J44" s="39"/>
      <c r="K44" s="73"/>
      <c r="L44" s="39"/>
      <c r="M44" s="39"/>
      <c r="N44" s="74"/>
      <c r="O44" s="74"/>
      <c r="P44" s="74"/>
      <c r="U44" s="43"/>
    </row>
    <row r="45" spans="1:21" ht="15.75" customHeight="1">
      <c r="A45" s="54" t="s">
        <v>370</v>
      </c>
      <c r="C45" s="57" t="s">
        <v>371</v>
      </c>
      <c r="D45" s="75" t="s">
        <v>372</v>
      </c>
      <c r="E45" s="39"/>
      <c r="F45" s="39"/>
      <c r="G45" s="39"/>
      <c r="H45" s="39"/>
      <c r="I45" s="39"/>
      <c r="J45" s="39"/>
      <c r="K45" s="39"/>
      <c r="L45" s="39"/>
      <c r="M45" s="76" t="s">
        <v>348</v>
      </c>
      <c r="N45" s="74"/>
      <c r="O45" s="74"/>
      <c r="P45" s="74"/>
      <c r="U45" s="43"/>
    </row>
    <row r="46" spans="1:21" ht="15.75" customHeight="1">
      <c r="A46" s="54" t="s">
        <v>373</v>
      </c>
      <c r="C46" s="57" t="s">
        <v>374</v>
      </c>
      <c r="D46" s="75" t="s">
        <v>63</v>
      </c>
      <c r="E46" s="39"/>
      <c r="F46" s="39"/>
      <c r="G46" s="39"/>
      <c r="H46" s="39"/>
      <c r="I46" s="39"/>
      <c r="J46" s="39"/>
      <c r="K46" s="39"/>
      <c r="L46" s="39"/>
      <c r="M46" s="76"/>
      <c r="N46" s="74"/>
      <c r="O46" s="74"/>
      <c r="P46" s="74"/>
      <c r="U46" s="43"/>
    </row>
    <row r="47" spans="1:21" ht="15.75" customHeight="1">
      <c r="A47" s="54"/>
      <c r="B47" s="48"/>
      <c r="C47" s="37"/>
      <c r="D47" s="39"/>
      <c r="E47" s="39"/>
      <c r="F47" s="39"/>
      <c r="G47" s="39"/>
      <c r="H47" s="39"/>
      <c r="I47" s="39"/>
      <c r="J47" s="39"/>
      <c r="K47" s="39"/>
      <c r="L47" s="39"/>
      <c r="M47" s="76"/>
      <c r="N47" s="74"/>
      <c r="O47" s="74"/>
      <c r="P47" s="74"/>
      <c r="U47" s="43"/>
    </row>
    <row r="48" spans="1:21" ht="15.75" customHeight="1">
      <c r="A48" s="54"/>
      <c r="B48" s="48"/>
      <c r="C48" s="55" t="s">
        <v>375</v>
      </c>
      <c r="D48" s="39"/>
      <c r="E48" s="45"/>
      <c r="F48" s="39"/>
      <c r="G48" s="39"/>
      <c r="H48" s="39"/>
      <c r="I48" s="39"/>
      <c r="J48" s="39"/>
      <c r="K48" s="73"/>
      <c r="L48" s="39"/>
      <c r="M48" s="39"/>
      <c r="N48" s="74"/>
      <c r="O48" s="74"/>
      <c r="P48" s="74"/>
      <c r="U48" s="43"/>
    </row>
    <row r="49" spans="1:21" ht="15.75" customHeight="1">
      <c r="A49" s="54" t="s">
        <v>376</v>
      </c>
      <c r="C49" s="57" t="s">
        <v>377</v>
      </c>
      <c r="D49" s="75" t="s">
        <v>264</v>
      </c>
      <c r="E49" s="39"/>
      <c r="F49" s="39"/>
      <c r="G49" s="39"/>
      <c r="H49" s="39"/>
      <c r="I49" s="39"/>
      <c r="J49" s="39"/>
      <c r="K49" s="39"/>
      <c r="L49" s="39"/>
      <c r="M49" s="76" t="s">
        <v>348</v>
      </c>
      <c r="N49" s="74"/>
      <c r="O49" s="74"/>
      <c r="P49" s="74"/>
      <c r="U49" s="43"/>
    </row>
    <row r="50" spans="1:21" ht="15.75" customHeight="1">
      <c r="A50" s="54" t="s">
        <v>378</v>
      </c>
      <c r="C50" s="57" t="s">
        <v>379</v>
      </c>
      <c r="D50" s="75" t="s">
        <v>459</v>
      </c>
      <c r="E50" s="39"/>
      <c r="F50" s="39"/>
      <c r="G50" s="39"/>
      <c r="H50" s="39"/>
      <c r="I50" s="39"/>
      <c r="J50" s="39"/>
      <c r="K50" s="39"/>
      <c r="L50" s="39"/>
      <c r="M50" s="76" t="s">
        <v>348</v>
      </c>
      <c r="N50" s="74"/>
      <c r="O50" s="74"/>
      <c r="P50" s="74"/>
      <c r="U50" s="43"/>
    </row>
    <row r="51" spans="1:21" ht="15.75" customHeight="1">
      <c r="A51" s="54" t="s">
        <v>380</v>
      </c>
      <c r="C51" s="57" t="s">
        <v>381</v>
      </c>
      <c r="D51" s="75" t="str">
        <f>IF(D50="Axiom Repository",Variables!$I$36,Variables!$I$37)</f>
        <v>\Axiom\Reports Library\Management Reporting Utilities\Report Distribution\SourceFiles</v>
      </c>
      <c r="E51" s="39"/>
      <c r="F51" s="39"/>
      <c r="G51" s="39"/>
      <c r="H51" s="39"/>
      <c r="I51" s="39"/>
      <c r="J51" s="39"/>
      <c r="K51" s="39"/>
      <c r="L51" s="39"/>
      <c r="M51" s="76" t="s">
        <v>348</v>
      </c>
      <c r="N51" s="74"/>
      <c r="O51" s="74"/>
      <c r="P51" s="74"/>
      <c r="U51" s="43"/>
    </row>
    <row r="52" spans="1:21" ht="15.75" customHeight="1">
      <c r="A52" s="54" t="s">
        <v>382</v>
      </c>
      <c r="C52" s="57" t="s">
        <v>383</v>
      </c>
      <c r="D52" s="75" t="s">
        <v>460</v>
      </c>
      <c r="E52" s="39"/>
      <c r="F52" s="39"/>
      <c r="G52" s="39"/>
      <c r="H52" s="39"/>
      <c r="I52" s="39"/>
      <c r="J52" s="39"/>
      <c r="K52" s="39"/>
      <c r="L52" s="39"/>
      <c r="M52" s="76" t="s">
        <v>348</v>
      </c>
      <c r="N52" s="74"/>
      <c r="O52" s="74"/>
      <c r="P52" s="74"/>
      <c r="U52" s="43"/>
    </row>
    <row r="53" spans="1:21" ht="15.75" customHeight="1">
      <c r="A53" s="54" t="s">
        <v>384</v>
      </c>
      <c r="C53" s="57" t="s">
        <v>385</v>
      </c>
      <c r="D53" s="75" t="s">
        <v>460</v>
      </c>
      <c r="E53" s="39"/>
      <c r="F53" s="39"/>
      <c r="G53" s="39"/>
      <c r="H53" s="39"/>
      <c r="I53" s="39"/>
      <c r="J53" s="39"/>
      <c r="K53" s="39"/>
      <c r="L53" s="39"/>
      <c r="M53" s="76" t="s">
        <v>348</v>
      </c>
      <c r="N53" s="74"/>
      <c r="O53" s="74"/>
      <c r="P53" s="74"/>
      <c r="U53" s="43"/>
    </row>
    <row r="54" spans="1:21" ht="15.75" customHeight="1">
      <c r="A54" s="54" t="s">
        <v>386</v>
      </c>
      <c r="C54" s="57" t="s">
        <v>387</v>
      </c>
      <c r="D54" s="75" t="s">
        <v>388</v>
      </c>
      <c r="E54" s="39"/>
      <c r="F54" s="39"/>
      <c r="G54" s="39"/>
      <c r="H54" s="39"/>
      <c r="I54" s="39"/>
      <c r="J54" s="39"/>
      <c r="K54" s="39"/>
      <c r="L54" s="39"/>
      <c r="M54" s="76"/>
      <c r="N54" s="74"/>
      <c r="O54" s="74"/>
      <c r="P54" s="74"/>
      <c r="U54" s="43"/>
    </row>
    <row r="55" spans="1:21" ht="15.75" customHeight="1">
      <c r="A55" s="54" t="s">
        <v>389</v>
      </c>
      <c r="C55" s="57" t="s">
        <v>390</v>
      </c>
      <c r="D55" s="75" t="s">
        <v>439</v>
      </c>
      <c r="E55" s="39"/>
      <c r="F55" s="39"/>
      <c r="G55" s="39"/>
      <c r="H55" s="39"/>
      <c r="I55" s="39"/>
      <c r="J55" s="39"/>
      <c r="K55" s="39"/>
      <c r="L55" s="39"/>
      <c r="M55" s="76"/>
      <c r="N55" s="74"/>
      <c r="O55" s="74"/>
      <c r="P55" s="74"/>
      <c r="U55" s="43"/>
    </row>
    <row r="56" spans="1:21" ht="15.75" customHeight="1">
      <c r="A56" s="54" t="s">
        <v>392</v>
      </c>
      <c r="C56" s="57" t="s">
        <v>393</v>
      </c>
      <c r="D56" s="75" t="s">
        <v>13</v>
      </c>
      <c r="E56" s="39"/>
      <c r="F56" s="39"/>
      <c r="G56" s="39"/>
      <c r="H56" s="39"/>
      <c r="I56" s="39"/>
      <c r="J56" s="39"/>
      <c r="K56" s="39"/>
      <c r="L56" s="39"/>
      <c r="M56" s="76"/>
      <c r="N56" s="74"/>
      <c r="O56" s="74"/>
      <c r="P56" s="74"/>
      <c r="U56" s="43"/>
    </row>
    <row r="57" spans="1:21" ht="15.75" customHeight="1">
      <c r="A57" s="54"/>
      <c r="B57" s="48"/>
      <c r="C57" s="37"/>
      <c r="D57" s="39"/>
      <c r="E57" s="39"/>
      <c r="F57" s="39"/>
      <c r="G57" s="39"/>
      <c r="H57" s="39"/>
      <c r="I57" s="39"/>
      <c r="J57" s="39"/>
      <c r="K57" s="39"/>
      <c r="L57" s="39"/>
      <c r="M57" s="76"/>
      <c r="N57" s="74"/>
      <c r="O57" s="74"/>
      <c r="P57" s="74"/>
      <c r="U57" s="43"/>
    </row>
    <row r="58" spans="1:21" ht="15.75" customHeight="1">
      <c r="A58" s="54"/>
      <c r="C58" s="55" t="s">
        <v>394</v>
      </c>
      <c r="D58" s="39"/>
      <c r="E58" s="45"/>
      <c r="F58" s="39"/>
      <c r="G58" s="39"/>
      <c r="H58" s="39"/>
      <c r="I58" s="39"/>
      <c r="J58" s="39"/>
      <c r="K58" s="73"/>
      <c r="L58" s="39"/>
      <c r="M58" s="39"/>
      <c r="N58" s="74"/>
      <c r="O58" s="74"/>
      <c r="P58" s="74"/>
      <c r="U58" s="43"/>
    </row>
    <row r="59" spans="1:21" ht="15.75" customHeight="1">
      <c r="A59" s="54" t="s">
        <v>395</v>
      </c>
      <c r="C59" s="57" t="s">
        <v>396</v>
      </c>
      <c r="D59" s="75" t="s">
        <v>397</v>
      </c>
      <c r="E59" s="39"/>
      <c r="F59" s="39"/>
      <c r="G59" s="39"/>
      <c r="H59" s="39"/>
      <c r="I59" s="39"/>
      <c r="J59" s="39"/>
      <c r="K59" s="39"/>
      <c r="L59" s="39"/>
      <c r="M59" s="76" t="s">
        <v>348</v>
      </c>
      <c r="N59" s="74"/>
      <c r="O59" s="74"/>
      <c r="P59" s="74"/>
      <c r="U59" s="43"/>
    </row>
    <row r="60" spans="1:21" ht="15.75" customHeight="1">
      <c r="A60" s="54" t="s">
        <v>398</v>
      </c>
      <c r="C60" s="57" t="s">
        <v>399</v>
      </c>
      <c r="D60" s="75"/>
      <c r="E60" s="39"/>
      <c r="F60" s="39"/>
      <c r="G60" s="39"/>
      <c r="H60" s="39"/>
      <c r="I60" s="39"/>
      <c r="J60" s="39"/>
      <c r="K60" s="39"/>
      <c r="L60" s="39"/>
      <c r="M60" s="76"/>
      <c r="N60" s="74"/>
      <c r="O60" s="74"/>
      <c r="P60" s="74"/>
      <c r="U60" s="43"/>
    </row>
    <row r="61" spans="1:21" ht="15.75" customHeight="1">
      <c r="A61" s="54" t="s">
        <v>400</v>
      </c>
      <c r="C61" s="57" t="s">
        <v>401</v>
      </c>
      <c r="D61" s="75"/>
      <c r="E61" s="39"/>
      <c r="F61" s="39"/>
      <c r="G61" s="39"/>
      <c r="H61" s="39"/>
      <c r="I61" s="39"/>
      <c r="J61" s="39"/>
      <c r="K61" s="39"/>
      <c r="L61" s="39"/>
      <c r="M61" s="76" t="s">
        <v>348</v>
      </c>
      <c r="N61" s="74"/>
      <c r="O61" s="74"/>
      <c r="P61" s="74"/>
      <c r="U61" s="43"/>
    </row>
    <row r="62" spans="1:21" ht="15.75" customHeight="1">
      <c r="A62" s="54" t="s">
        <v>402</v>
      </c>
      <c r="C62" s="57" t="s">
        <v>403</v>
      </c>
      <c r="D62" s="75"/>
      <c r="E62" s="39"/>
      <c r="F62" s="39"/>
      <c r="G62" s="39"/>
      <c r="H62" s="39"/>
      <c r="I62" s="39"/>
      <c r="J62" s="39"/>
      <c r="K62" s="39"/>
      <c r="L62" s="39"/>
      <c r="M62" s="76"/>
      <c r="N62" s="74"/>
      <c r="O62" s="74"/>
      <c r="P62" s="74"/>
      <c r="U62" s="43"/>
    </row>
    <row r="63" spans="1:21" ht="15.75" customHeight="1">
      <c r="A63" s="54"/>
      <c r="B63" s="48"/>
      <c r="C63" s="37"/>
      <c r="D63" s="39"/>
      <c r="E63" s="39"/>
      <c r="F63" s="39"/>
      <c r="G63" s="39"/>
      <c r="H63" s="39"/>
      <c r="I63" s="39"/>
      <c r="J63" s="39"/>
      <c r="K63" s="39"/>
      <c r="L63" s="39"/>
      <c r="M63" s="76"/>
      <c r="N63" s="74"/>
      <c r="O63" s="74"/>
      <c r="P63" s="74"/>
      <c r="U63" s="43"/>
    </row>
    <row r="64" spans="1:21" ht="15.75" customHeight="1">
      <c r="A64" s="54"/>
      <c r="C64" s="55" t="s">
        <v>404</v>
      </c>
      <c r="D64" s="39"/>
      <c r="E64" s="45"/>
      <c r="F64" s="39"/>
      <c r="G64" s="39"/>
      <c r="H64" s="39"/>
      <c r="I64" s="39"/>
      <c r="J64" s="39"/>
      <c r="K64" s="73"/>
      <c r="L64" s="39"/>
      <c r="M64" s="39"/>
      <c r="N64" s="74"/>
      <c r="O64" s="74"/>
      <c r="P64" s="74"/>
      <c r="U64" s="43"/>
    </row>
    <row r="65" spans="1:26" ht="15.75" customHeight="1">
      <c r="A65" s="54" t="s">
        <v>405</v>
      </c>
      <c r="C65" s="57" t="s">
        <v>406</v>
      </c>
      <c r="D65" s="75"/>
      <c r="E65" s="39"/>
      <c r="F65" s="39"/>
      <c r="G65" s="39"/>
      <c r="H65" s="39"/>
      <c r="I65" s="39"/>
      <c r="J65" s="39"/>
      <c r="K65" s="39"/>
      <c r="L65" s="39"/>
      <c r="M65" s="76" t="s">
        <v>348</v>
      </c>
      <c r="N65" s="74"/>
      <c r="O65" s="74"/>
      <c r="P65" s="74"/>
      <c r="U65" s="43"/>
    </row>
    <row r="66" spans="1:26" ht="15.75" customHeight="1">
      <c r="A66" s="54" t="s">
        <v>407</v>
      </c>
      <c r="C66" s="57" t="s">
        <v>408</v>
      </c>
      <c r="D66" s="75"/>
      <c r="E66" s="39"/>
      <c r="F66" s="39"/>
      <c r="G66" s="39"/>
      <c r="H66" s="39"/>
      <c r="I66" s="39"/>
      <c r="J66" s="39"/>
      <c r="K66" s="39"/>
      <c r="L66" s="39"/>
      <c r="M66" s="76" t="s">
        <v>348</v>
      </c>
      <c r="N66" s="74"/>
      <c r="O66" s="74"/>
      <c r="P66" s="74"/>
      <c r="U66" s="43"/>
    </row>
    <row r="67" spans="1:26" ht="15.75" customHeight="1">
      <c r="A67" s="54"/>
      <c r="B67" s="48"/>
      <c r="C67" s="37"/>
      <c r="D67" s="39"/>
      <c r="E67" s="39"/>
      <c r="F67" s="39"/>
      <c r="G67" s="39"/>
      <c r="H67" s="39"/>
      <c r="I67" s="39"/>
      <c r="J67" s="39"/>
      <c r="K67" s="39"/>
      <c r="L67" s="39"/>
      <c r="M67" s="76"/>
      <c r="N67" s="74"/>
      <c r="O67" s="74"/>
      <c r="P67" s="74"/>
      <c r="U67" s="43"/>
    </row>
    <row r="68" spans="1:26" ht="15.75" customHeight="1">
      <c r="A68" s="54"/>
      <c r="B68" s="48"/>
      <c r="C68" s="55" t="s">
        <v>409</v>
      </c>
      <c r="D68" s="39"/>
      <c r="E68" s="45"/>
      <c r="F68" s="39"/>
    </row>
    <row r="69" spans="1:26" s="43" customFormat="1" ht="15.75" customHeight="1">
      <c r="A69" s="54" t="s">
        <v>410</v>
      </c>
      <c r="B69" s="39"/>
      <c r="C69" s="57" t="s">
        <v>411</v>
      </c>
      <c r="D69" s="75"/>
      <c r="E69" s="39"/>
      <c r="F69" s="39"/>
      <c r="G69" s="45"/>
      <c r="H69" s="45"/>
      <c r="I69" s="45"/>
      <c r="J69" s="45"/>
      <c r="K69" s="45"/>
      <c r="L69" s="45"/>
      <c r="M69" s="46"/>
    </row>
    <row r="70" spans="1:26" s="43" customFormat="1" ht="15.75" customHeight="1">
      <c r="A70" s="54" t="s">
        <v>412</v>
      </c>
      <c r="B70" s="39"/>
      <c r="C70" s="57" t="s">
        <v>413</v>
      </c>
      <c r="D70" s="75"/>
      <c r="E70" s="39"/>
      <c r="F70" s="39"/>
      <c r="G70" s="45"/>
      <c r="H70" s="45"/>
      <c r="I70" s="45"/>
      <c r="J70" s="45"/>
      <c r="K70" s="45"/>
      <c r="L70" s="45"/>
      <c r="M70" s="46"/>
    </row>
    <row r="71" spans="1:26" s="43" customFormat="1" ht="15.75" customHeight="1">
      <c r="A71" s="54" t="s">
        <v>414</v>
      </c>
      <c r="B71" s="39"/>
      <c r="C71" s="57" t="s">
        <v>415</v>
      </c>
      <c r="D71" s="75" t="s">
        <v>416</v>
      </c>
      <c r="E71" s="39"/>
      <c r="F71" s="39"/>
      <c r="G71" s="45"/>
      <c r="H71" s="45"/>
      <c r="I71" s="45"/>
      <c r="J71" s="45"/>
      <c r="K71" s="45"/>
      <c r="L71" s="45"/>
      <c r="M71" s="46"/>
    </row>
    <row r="72" spans="1:26" s="43" customFormat="1" ht="15.75" customHeight="1">
      <c r="A72" s="54" t="s">
        <v>417</v>
      </c>
      <c r="B72" s="39"/>
      <c r="C72" s="57" t="s">
        <v>418</v>
      </c>
      <c r="D72" s="75"/>
      <c r="E72" s="39"/>
      <c r="F72" s="39"/>
      <c r="G72" s="45"/>
      <c r="H72" s="45"/>
      <c r="I72" s="45"/>
      <c r="J72" s="45"/>
      <c r="K72" s="45"/>
      <c r="L72" s="45"/>
      <c r="M72" s="46"/>
    </row>
    <row r="73" spans="1:26" s="43" customFormat="1" ht="71.099999999999994" customHeight="1">
      <c r="A73" s="54" t="s">
        <v>419</v>
      </c>
      <c r="B73" s="39"/>
      <c r="C73" s="57" t="s">
        <v>420</v>
      </c>
      <c r="D73" s="81"/>
      <c r="E73" s="39"/>
      <c r="F73" s="39"/>
      <c r="G73" s="45"/>
      <c r="H73" s="45"/>
      <c r="I73" s="45"/>
      <c r="J73" s="45"/>
      <c r="K73" s="45"/>
      <c r="L73" s="45"/>
      <c r="M73" s="46"/>
    </row>
    <row r="74" spans="1:26" s="43" customFormat="1" ht="15.75" customHeight="1">
      <c r="A74" s="54"/>
      <c r="B74" s="48"/>
      <c r="C74" s="37"/>
      <c r="D74" s="39"/>
      <c r="E74" s="39"/>
      <c r="F74" s="39"/>
      <c r="G74" s="45"/>
      <c r="H74" s="45"/>
      <c r="I74" s="45"/>
      <c r="J74" s="45"/>
      <c r="K74" s="45"/>
      <c r="L74" s="45"/>
      <c r="M74" s="46"/>
    </row>
    <row r="75" spans="1:26" s="43" customFormat="1" ht="15.75" customHeight="1">
      <c r="A75" s="54"/>
      <c r="B75" s="48"/>
      <c r="C75" s="55" t="s">
        <v>421</v>
      </c>
      <c r="D75" s="39"/>
      <c r="E75" s="39"/>
      <c r="F75" s="39"/>
      <c r="G75" s="45"/>
      <c r="H75" s="45"/>
      <c r="I75" s="45"/>
      <c r="J75" s="45"/>
      <c r="K75" s="45"/>
      <c r="L75" s="45"/>
      <c r="M75" s="46"/>
    </row>
    <row r="76" spans="1:26" s="61" customFormat="1" ht="15.75" customHeight="1">
      <c r="A76" s="41" t="s">
        <v>422</v>
      </c>
      <c r="B76" s="56"/>
      <c r="C76" s="57" t="s">
        <v>423</v>
      </c>
      <c r="D76" s="82"/>
      <c r="E76" s="60"/>
      <c r="F76" s="60"/>
      <c r="G76" s="60"/>
      <c r="H76" s="60"/>
      <c r="I76" s="60"/>
      <c r="J76" s="60"/>
      <c r="K76" s="60"/>
      <c r="L76" s="60"/>
      <c r="M76" s="60"/>
      <c r="N76" s="60"/>
      <c r="O76" s="60"/>
      <c r="P76" s="60"/>
      <c r="Q76" s="60"/>
      <c r="R76" s="60"/>
      <c r="S76" s="60"/>
      <c r="T76" s="60"/>
      <c r="U76" s="60"/>
      <c r="V76" s="60"/>
      <c r="W76" s="60"/>
      <c r="X76" s="60"/>
      <c r="Y76" s="60"/>
      <c r="Z76" s="60"/>
    </row>
    <row r="77" spans="1:26" s="61" customFormat="1" ht="15.75" customHeight="1">
      <c r="A77" s="41" t="s">
        <v>424</v>
      </c>
      <c r="B77" s="56"/>
      <c r="C77" s="57" t="s">
        <v>425</v>
      </c>
      <c r="D77" s="82"/>
      <c r="E77" s="60"/>
      <c r="F77" s="60"/>
      <c r="G77" s="60"/>
      <c r="H77" s="60"/>
      <c r="I77" s="60"/>
      <c r="J77" s="60"/>
      <c r="K77" s="60"/>
      <c r="L77" s="60"/>
      <c r="M77" s="60"/>
      <c r="N77" s="60"/>
      <c r="O77" s="60"/>
      <c r="P77" s="60"/>
      <c r="Q77" s="60"/>
      <c r="R77" s="60"/>
      <c r="S77" s="60"/>
      <c r="T77" s="60"/>
      <c r="U77" s="60"/>
      <c r="V77" s="60"/>
      <c r="W77" s="60"/>
      <c r="X77" s="60"/>
      <c r="Y77" s="60"/>
      <c r="Z77" s="60"/>
    </row>
    <row r="78" spans="1:26">
      <c r="A78" s="83"/>
      <c r="B78" s="48"/>
      <c r="D78" s="84"/>
    </row>
    <row r="79" spans="1:26">
      <c r="A79" s="85"/>
      <c r="B79" s="48"/>
      <c r="D79" s="86"/>
      <c r="E79" s="86"/>
      <c r="F79" s="87"/>
      <c r="G79" s="86"/>
      <c r="H79" s="86"/>
      <c r="I79" s="86"/>
      <c r="J79" s="86"/>
      <c r="K79" s="86"/>
      <c r="L79" s="86"/>
      <c r="M79" s="86"/>
      <c r="N79" s="86"/>
      <c r="O79" s="86"/>
      <c r="P79" s="86"/>
      <c r="Q79" s="86"/>
      <c r="R79" s="86"/>
      <c r="S79" s="86"/>
      <c r="T79" s="86"/>
      <c r="U79" s="86"/>
      <c r="V79" s="86"/>
      <c r="W79" s="86"/>
    </row>
    <row r="80" spans="1:26">
      <c r="A80" s="42"/>
      <c r="C80" s="47"/>
      <c r="D80" s="88"/>
      <c r="E80" s="89"/>
      <c r="F80" s="87"/>
      <c r="G80" s="86"/>
      <c r="H80" s="86"/>
      <c r="I80" s="86"/>
      <c r="J80" s="86"/>
      <c r="K80" s="86"/>
      <c r="L80" s="86"/>
      <c r="M80" s="86"/>
      <c r="N80" s="86"/>
      <c r="O80" s="86"/>
      <c r="P80" s="86"/>
      <c r="Q80" s="86"/>
      <c r="R80" s="86"/>
      <c r="S80" s="86"/>
      <c r="T80" s="86"/>
      <c r="U80" s="86"/>
      <c r="V80" s="86"/>
      <c r="W80" s="86"/>
    </row>
    <row r="81" spans="1:23">
      <c r="A81" s="42"/>
      <c r="B81" s="48"/>
      <c r="C81" s="47"/>
      <c r="D81" s="87"/>
      <c r="E81" s="90" t="s">
        <v>426</v>
      </c>
      <c r="F81" s="90" t="s">
        <v>427</v>
      </c>
      <c r="G81" s="90" t="s">
        <v>428</v>
      </c>
      <c r="H81" s="90" t="s">
        <v>429</v>
      </c>
      <c r="I81" s="90" t="s">
        <v>430</v>
      </c>
      <c r="J81" s="90" t="s">
        <v>431</v>
      </c>
      <c r="K81" s="90" t="s">
        <v>432</v>
      </c>
      <c r="L81" s="90" t="s">
        <v>433</v>
      </c>
      <c r="M81" s="90" t="s">
        <v>434</v>
      </c>
      <c r="N81" s="86"/>
      <c r="O81" s="86"/>
      <c r="P81" s="86"/>
      <c r="Q81" s="86"/>
      <c r="R81" s="86"/>
      <c r="S81" s="86"/>
      <c r="T81" s="86"/>
      <c r="U81" s="86"/>
      <c r="V81" s="86"/>
      <c r="W81" s="86"/>
    </row>
    <row r="82" spans="1:23">
      <c r="A82" s="42"/>
      <c r="B82" s="48"/>
      <c r="C82" s="47"/>
      <c r="D82" s="87"/>
      <c r="E82" s="90" t="s">
        <v>365</v>
      </c>
      <c r="F82" s="90" t="s">
        <v>435</v>
      </c>
      <c r="G82" s="90" t="s">
        <v>347</v>
      </c>
      <c r="H82" s="90" t="s">
        <v>391</v>
      </c>
      <c r="I82" s="90" t="s">
        <v>388</v>
      </c>
      <c r="J82" s="90" t="s">
        <v>372</v>
      </c>
      <c r="K82" s="90" t="s">
        <v>416</v>
      </c>
      <c r="L82" s="90" t="s">
        <v>436</v>
      </c>
      <c r="M82" s="90" t="s">
        <v>13</v>
      </c>
      <c r="N82" s="86"/>
      <c r="O82" s="86"/>
      <c r="P82" s="86"/>
      <c r="Q82" s="86"/>
      <c r="R82" s="86"/>
      <c r="S82" s="86"/>
      <c r="T82" s="86"/>
      <c r="U82" s="86"/>
      <c r="V82" s="86"/>
      <c r="W82" s="86"/>
    </row>
    <row r="83" spans="1:23">
      <c r="A83" s="42"/>
      <c r="B83" s="48"/>
      <c r="C83" s="47"/>
      <c r="D83" s="87"/>
      <c r="E83" s="90" t="s">
        <v>437</v>
      </c>
      <c r="F83" s="90" t="s">
        <v>397</v>
      </c>
      <c r="G83" s="90" t="s">
        <v>438</v>
      </c>
      <c r="H83" s="90" t="s">
        <v>439</v>
      </c>
      <c r="I83" s="90" t="s">
        <v>440</v>
      </c>
      <c r="J83" s="90" t="s">
        <v>441</v>
      </c>
      <c r="K83" s="90" t="s">
        <v>442</v>
      </c>
      <c r="L83" s="90" t="s">
        <v>368</v>
      </c>
      <c r="M83" s="90" t="s">
        <v>63</v>
      </c>
      <c r="N83" s="86"/>
      <c r="O83" s="86"/>
      <c r="P83" s="86"/>
      <c r="Q83" s="86"/>
      <c r="R83" s="86"/>
      <c r="S83" s="86"/>
      <c r="T83" s="86"/>
      <c r="U83" s="86"/>
      <c r="V83" s="86"/>
      <c r="W83" s="86"/>
    </row>
    <row r="84" spans="1:23">
      <c r="A84" s="42"/>
      <c r="B84" s="48"/>
      <c r="C84" s="47"/>
      <c r="D84" s="87"/>
      <c r="E84" s="90" t="s">
        <v>443</v>
      </c>
      <c r="F84" s="90" t="s">
        <v>444</v>
      </c>
      <c r="G84" s="90" t="s">
        <v>445</v>
      </c>
      <c r="H84" s="90"/>
      <c r="I84" s="90" t="s">
        <v>446</v>
      </c>
      <c r="J84" s="90" t="s">
        <v>447</v>
      </c>
      <c r="K84" s="90"/>
      <c r="L84" s="90"/>
      <c r="M84" s="90"/>
      <c r="N84" s="86"/>
      <c r="O84" s="86"/>
      <c r="P84" s="86"/>
      <c r="Q84" s="86"/>
      <c r="R84" s="86"/>
      <c r="S84" s="86"/>
      <c r="T84" s="86"/>
      <c r="U84" s="86"/>
      <c r="V84" s="86"/>
      <c r="W84" s="86"/>
    </row>
    <row r="85" spans="1:23">
      <c r="A85" s="42"/>
      <c r="B85" s="48"/>
      <c r="C85" s="47"/>
      <c r="D85" s="87"/>
      <c r="E85" s="90" t="s">
        <v>448</v>
      </c>
      <c r="F85" s="90"/>
      <c r="G85" s="90" t="s">
        <v>449</v>
      </c>
      <c r="H85" s="90"/>
      <c r="I85" s="90"/>
      <c r="J85" s="90" t="s">
        <v>450</v>
      </c>
      <c r="K85" s="90"/>
      <c r="L85" s="90"/>
      <c r="M85" s="90"/>
      <c r="N85" s="86"/>
      <c r="O85" s="86"/>
      <c r="P85" s="86"/>
      <c r="Q85" s="86"/>
      <c r="R85" s="86"/>
      <c r="S85" s="86"/>
      <c r="T85" s="86"/>
      <c r="U85" s="86"/>
      <c r="V85" s="86"/>
      <c r="W85" s="86"/>
    </row>
    <row r="86" spans="1:23">
      <c r="A86" s="42"/>
      <c r="B86" s="48"/>
      <c r="C86" s="47"/>
      <c r="D86" s="87"/>
      <c r="E86" s="90"/>
      <c r="F86" s="90"/>
      <c r="G86" s="90" t="s">
        <v>451</v>
      </c>
      <c r="H86" s="90"/>
      <c r="I86" s="90"/>
      <c r="J86" s="90" t="s">
        <v>452</v>
      </c>
      <c r="K86" s="90"/>
      <c r="L86" s="90"/>
      <c r="M86" s="90"/>
      <c r="N86" s="86"/>
      <c r="O86" s="86"/>
      <c r="P86" s="86"/>
      <c r="Q86" s="86"/>
      <c r="R86" s="86"/>
      <c r="S86" s="86"/>
      <c r="T86" s="86"/>
      <c r="U86" s="86"/>
      <c r="V86" s="86"/>
      <c r="W86" s="86"/>
    </row>
    <row r="87" spans="1:23">
      <c r="A87" s="42"/>
      <c r="B87" s="48"/>
      <c r="C87" s="47"/>
      <c r="D87" s="87"/>
      <c r="E87" s="90"/>
      <c r="F87" s="90"/>
      <c r="G87" s="90" t="s">
        <v>453</v>
      </c>
      <c r="H87" s="90"/>
      <c r="I87" s="90"/>
      <c r="J87" s="90" t="s">
        <v>452</v>
      </c>
      <c r="K87" s="90"/>
      <c r="L87" s="90"/>
      <c r="M87" s="90"/>
      <c r="N87" s="86"/>
      <c r="O87" s="86"/>
      <c r="P87" s="86"/>
      <c r="Q87" s="86"/>
      <c r="R87" s="86"/>
      <c r="S87" s="86"/>
      <c r="T87" s="86"/>
      <c r="U87" s="86"/>
      <c r="V87" s="86"/>
      <c r="W87" s="86"/>
    </row>
    <row r="88" spans="1:23">
      <c r="A88" s="42"/>
      <c r="B88" s="48"/>
      <c r="C88" s="47"/>
      <c r="D88" s="87"/>
      <c r="E88" s="90"/>
      <c r="F88" s="90"/>
      <c r="G88" s="90"/>
      <c r="H88" s="90"/>
      <c r="I88" s="90"/>
      <c r="J88" s="90" t="s">
        <v>454</v>
      </c>
      <c r="K88" s="90"/>
      <c r="L88" s="90"/>
      <c r="M88" s="90"/>
      <c r="N88" s="86"/>
      <c r="O88" s="86"/>
      <c r="P88" s="86"/>
      <c r="Q88" s="86"/>
      <c r="R88" s="86"/>
      <c r="S88" s="86"/>
      <c r="T88" s="86"/>
      <c r="U88" s="86"/>
      <c r="V88" s="86"/>
      <c r="W88" s="86"/>
    </row>
    <row r="89" spans="1:23">
      <c r="A89" s="42"/>
      <c r="B89" s="48"/>
      <c r="C89" s="47"/>
      <c r="D89" s="87"/>
      <c r="E89" s="90"/>
      <c r="F89" s="90"/>
      <c r="G89" s="90"/>
      <c r="H89" s="90"/>
      <c r="I89" s="90"/>
      <c r="J89" s="90" t="s">
        <v>455</v>
      </c>
      <c r="K89" s="90"/>
      <c r="L89" s="90"/>
      <c r="M89" s="90"/>
      <c r="N89" s="86"/>
      <c r="O89" s="86"/>
      <c r="P89" s="86"/>
      <c r="Q89" s="86"/>
      <c r="R89" s="86"/>
      <c r="S89" s="86"/>
      <c r="T89" s="86"/>
      <c r="U89" s="86"/>
      <c r="V89" s="86"/>
      <c r="W89" s="86"/>
    </row>
    <row r="90" spans="1:23">
      <c r="A90" s="42"/>
      <c r="B90" s="48"/>
      <c r="C90" s="47"/>
      <c r="D90" s="87"/>
      <c r="E90" s="87"/>
      <c r="F90" s="87"/>
      <c r="G90" s="87"/>
      <c r="H90" s="87"/>
      <c r="I90" s="87"/>
      <c r="J90" s="87"/>
      <c r="K90" s="87"/>
      <c r="L90" s="87"/>
      <c r="M90" s="87"/>
      <c r="N90" s="86"/>
      <c r="O90" s="86"/>
      <c r="P90" s="86"/>
      <c r="Q90" s="86"/>
      <c r="R90" s="86"/>
      <c r="S90" s="86"/>
      <c r="T90" s="86"/>
      <c r="U90" s="86"/>
      <c r="V90" s="86"/>
      <c r="W90" s="86"/>
    </row>
    <row r="91" spans="1:23">
      <c r="A91" s="85"/>
      <c r="B91" s="48"/>
      <c r="D91" s="86"/>
      <c r="E91" s="86"/>
      <c r="F91" s="89"/>
      <c r="G91" s="89"/>
      <c r="H91" s="89"/>
      <c r="I91" s="89"/>
      <c r="J91" s="89"/>
      <c r="K91" s="89"/>
      <c r="L91" s="89"/>
      <c r="M91" s="86"/>
      <c r="N91" s="86"/>
      <c r="O91" s="86"/>
      <c r="P91" s="86"/>
      <c r="Q91" s="86"/>
      <c r="R91" s="86"/>
      <c r="S91" s="86"/>
      <c r="T91" s="86"/>
      <c r="U91" s="86"/>
      <c r="V91" s="86"/>
      <c r="W91" s="86"/>
    </row>
    <row r="92" spans="1:23">
      <c r="A92" s="83"/>
      <c r="B92" s="48"/>
      <c r="D92" s="86"/>
      <c r="E92" s="86"/>
      <c r="F92" s="89"/>
      <c r="G92" s="89"/>
      <c r="H92" s="89"/>
      <c r="I92" s="89"/>
      <c r="J92" s="89"/>
      <c r="K92" s="89"/>
      <c r="L92" s="89"/>
      <c r="M92" s="86"/>
      <c r="N92" s="86"/>
      <c r="O92" s="86"/>
      <c r="P92" s="86"/>
      <c r="Q92" s="86"/>
      <c r="R92" s="86"/>
      <c r="S92" s="86"/>
      <c r="T92" s="86"/>
      <c r="U92" s="86"/>
      <c r="V92" s="86"/>
      <c r="W92" s="86"/>
    </row>
    <row r="93" spans="1:23">
      <c r="B93" s="48"/>
      <c r="D93" s="86"/>
      <c r="E93" s="86"/>
      <c r="F93" s="89"/>
      <c r="G93" s="89"/>
      <c r="H93" s="89"/>
      <c r="I93" s="89"/>
      <c r="J93" s="89"/>
      <c r="K93" s="89"/>
      <c r="L93" s="89"/>
      <c r="M93" s="86"/>
      <c r="N93" s="86"/>
      <c r="O93" s="86"/>
      <c r="P93" s="86"/>
      <c r="Q93" s="86"/>
      <c r="R93" s="86"/>
      <c r="S93" s="86"/>
      <c r="T93" s="86"/>
      <c r="U93" s="86"/>
      <c r="V93" s="86"/>
      <c r="W93" s="86"/>
    </row>
    <row r="94" spans="1:23">
      <c r="B94" s="48"/>
      <c r="D94" s="86"/>
      <c r="E94" s="86"/>
      <c r="F94" s="89"/>
      <c r="G94" s="89"/>
      <c r="H94" s="89"/>
      <c r="I94" s="89"/>
      <c r="J94" s="89"/>
      <c r="K94" s="89"/>
      <c r="L94" s="89"/>
      <c r="M94" s="86"/>
      <c r="N94" s="86"/>
      <c r="O94" s="86"/>
      <c r="P94" s="86"/>
      <c r="Q94" s="86"/>
      <c r="R94" s="86"/>
      <c r="S94" s="86"/>
      <c r="T94" s="86"/>
      <c r="U94" s="86"/>
      <c r="V94" s="86"/>
      <c r="W94" s="86"/>
    </row>
    <row r="95" spans="1:23">
      <c r="B95" s="48"/>
      <c r="D95" s="86"/>
      <c r="E95" s="86"/>
      <c r="F95" s="89"/>
      <c r="G95" s="89"/>
      <c r="H95" s="89"/>
      <c r="I95" s="89"/>
      <c r="J95" s="89"/>
      <c r="K95" s="89"/>
      <c r="L95" s="89"/>
      <c r="M95" s="86"/>
      <c r="N95" s="86"/>
      <c r="O95" s="86"/>
      <c r="P95" s="86"/>
      <c r="Q95" s="86"/>
      <c r="R95" s="86"/>
      <c r="S95" s="86"/>
      <c r="T95" s="86"/>
      <c r="U95" s="86"/>
      <c r="V95" s="86"/>
      <c r="W95" s="86"/>
    </row>
    <row r="96" spans="1:23">
      <c r="B96" s="48"/>
      <c r="D96" s="86"/>
      <c r="E96" s="86"/>
      <c r="F96" s="86"/>
      <c r="G96" s="86"/>
      <c r="H96" s="86"/>
      <c r="I96" s="86"/>
      <c r="J96" s="86"/>
      <c r="K96" s="86"/>
      <c r="L96" s="86"/>
      <c r="M96" s="86"/>
      <c r="N96" s="86"/>
      <c r="O96" s="86"/>
      <c r="P96" s="86"/>
      <c r="Q96" s="86"/>
      <c r="R96" s="86"/>
      <c r="S96" s="86"/>
      <c r="T96" s="86"/>
      <c r="U96" s="86"/>
      <c r="V96" s="86"/>
      <c r="W96" s="86"/>
    </row>
    <row r="97" spans="1:23">
      <c r="B97" s="48"/>
      <c r="D97" s="86"/>
      <c r="E97" s="86"/>
      <c r="F97" s="86"/>
      <c r="G97" s="86"/>
      <c r="H97" s="86"/>
      <c r="I97" s="86"/>
      <c r="J97" s="86"/>
      <c r="K97" s="86"/>
      <c r="L97" s="86"/>
      <c r="M97" s="86"/>
      <c r="N97" s="86"/>
      <c r="O97" s="86"/>
      <c r="P97" s="86"/>
      <c r="Q97" s="86"/>
      <c r="R97" s="86"/>
      <c r="S97" s="86"/>
      <c r="T97" s="86"/>
      <c r="U97" s="86"/>
      <c r="V97" s="86"/>
      <c r="W97" s="86"/>
    </row>
    <row r="98" spans="1:23">
      <c r="B98" s="48"/>
      <c r="D98" s="86"/>
      <c r="E98" s="86"/>
      <c r="F98" s="86"/>
      <c r="G98" s="86"/>
      <c r="H98" s="86"/>
      <c r="I98" s="86"/>
      <c r="J98" s="86"/>
      <c r="K98" s="86"/>
      <c r="L98" s="86"/>
      <c r="M98" s="86"/>
      <c r="N98" s="86"/>
      <c r="O98" s="86"/>
      <c r="P98" s="86"/>
      <c r="Q98" s="86"/>
      <c r="R98" s="86"/>
      <c r="S98" s="86"/>
      <c r="T98" s="86"/>
      <c r="U98" s="86"/>
      <c r="V98" s="86"/>
      <c r="W98" s="86"/>
    </row>
    <row r="99" spans="1:23">
      <c r="B99" s="48"/>
    </row>
    <row r="100" spans="1:23">
      <c r="B100" s="48"/>
    </row>
    <row r="101" spans="1:23">
      <c r="B101" s="48"/>
    </row>
    <row r="102" spans="1:23">
      <c r="B102" s="48"/>
    </row>
    <row r="103" spans="1:23">
      <c r="B103" s="48"/>
    </row>
    <row r="104" spans="1:23">
      <c r="B104" s="48"/>
    </row>
    <row r="105" spans="1:23">
      <c r="B105" s="48"/>
    </row>
    <row r="106" spans="1:23">
      <c r="B106" s="48"/>
    </row>
    <row r="107" spans="1:23">
      <c r="B107" s="48"/>
    </row>
    <row r="108" spans="1:23">
      <c r="A108" s="91"/>
      <c r="B108" s="48"/>
      <c r="C108" s="92"/>
      <c r="D108" s="93"/>
      <c r="E108" s="93"/>
    </row>
    <row r="109" spans="1:23">
      <c r="A109" s="94"/>
      <c r="B109" s="48"/>
      <c r="C109" s="92"/>
      <c r="D109" s="93"/>
    </row>
    <row r="110" spans="1:23">
      <c r="A110" s="94"/>
      <c r="B110" s="48"/>
      <c r="C110" s="92"/>
      <c r="D110" s="93"/>
    </row>
    <row r="111" spans="1:23">
      <c r="A111" s="94"/>
      <c r="B111" s="48"/>
      <c r="C111" s="92"/>
      <c r="D111" s="93"/>
    </row>
    <row r="112" spans="1:23">
      <c r="A112" s="95"/>
      <c r="B112" s="48"/>
      <c r="C112" s="92"/>
      <c r="D112" s="93"/>
    </row>
    <row r="113" spans="1:6">
      <c r="A113" s="96"/>
      <c r="B113" s="48"/>
      <c r="C113" s="92"/>
      <c r="D113" s="93"/>
    </row>
    <row r="114" spans="1:6">
      <c r="A114" s="96"/>
      <c r="B114" s="48"/>
      <c r="C114" s="92"/>
      <c r="D114" s="93"/>
      <c r="E114" s="96"/>
      <c r="F114" s="96"/>
    </row>
    <row r="115" spans="1:6">
      <c r="A115" s="91"/>
      <c r="B115" s="48"/>
      <c r="C115" s="92"/>
      <c r="D115" s="93"/>
      <c r="E115" s="93"/>
    </row>
    <row r="116" spans="1:6">
      <c r="B116" s="48"/>
    </row>
    <row r="117" spans="1:6">
      <c r="B117" s="48"/>
    </row>
    <row r="118" spans="1:6">
      <c r="B118" s="48"/>
    </row>
    <row r="119" spans="1:6">
      <c r="B119" s="48"/>
    </row>
    <row r="120" spans="1:6">
      <c r="B120" s="48"/>
    </row>
    <row r="121" spans="1:6">
      <c r="B121" s="48"/>
    </row>
    <row r="122" spans="1:6">
      <c r="B122" s="48"/>
    </row>
    <row r="123" spans="1:6">
      <c r="B123" s="48"/>
    </row>
    <row r="125" spans="1:6">
      <c r="A125" s="85"/>
    </row>
  </sheetData>
  <sheetProtection formatCells="0" autoFilter="0"/>
  <dataValidations count="11">
    <dataValidation type="list" allowBlank="1" showInputMessage="1" showErrorMessage="1" sqref="D27" xr:uid="{00000000-0002-0000-0100-000000000000}">
      <formula1>"Snapshot File,Export to Delimited Text File,Save Data,Save Data in Batches,File Collect,Batch,Alerts,Print"</formula1>
    </dataValidation>
    <dataValidation type="list" allowBlank="1" showInputMessage="1" showErrorMessage="1" sqref="D45" xr:uid="{00000000-0002-0000-0100-000001000000}">
      <formula1>".csv,.txt (space delimited),.txt (period delimited),.txt (pipe delimited),.txt (tab delimited),.txt (tab delimited),.txt (semicolon delimited),.txt (colon delimited)"</formula1>
    </dataValidation>
    <dataValidation type="list" allowBlank="1" showInputMessage="1" showErrorMessage="1" sqref="D42" xr:uid="{00000000-0002-0000-0100-000002000000}">
      <formula1>"Convert Axiom Formulas Only,Convert All Formulas"</formula1>
    </dataValidation>
    <dataValidation type="list" allowBlank="1" showInputMessage="1" showErrorMessage="1" sqref="D41" xr:uid="{00000000-0002-0000-0100-000003000000}">
      <formula1>".xlsx,.xlsm,.xls,.pdf"</formula1>
    </dataValidation>
    <dataValidation type="list" allowBlank="1" showInputMessage="1" showErrorMessage="1" sqref="D56 D26 D28 D46" xr:uid="{00000000-0002-0000-0100-000004000000}">
      <formula1>"Off,On"</formula1>
    </dataValidation>
    <dataValidation type="list" allowBlank="1" showInputMessage="1" showErrorMessage="1" sqref="D55" xr:uid="{00000000-0002-0000-0100-000005000000}">
      <formula1>"Create a Single Output File,Create an Output File for Each Pass"</formula1>
    </dataValidation>
    <dataValidation type="list" allowBlank="1" showInputMessage="1" showErrorMessage="1" sqref="D54" xr:uid="{00000000-0002-0000-0100-000006000000}">
      <formula1>"Save Files,Email Files,Save and Email Files"</formula1>
    </dataValidation>
    <dataValidation type="list" allowBlank="1" showInputMessage="1" showErrorMessage="1" sqref="D71" xr:uid="{00000000-0002-0000-0100-000007000000}">
      <formula1>"System,Current User"</formula1>
    </dataValidation>
    <dataValidation type="list" allowBlank="1" showInputMessage="1" showErrorMessage="1" sqref="D59" xr:uid="{00000000-0002-0000-0100-000008000000}">
      <formula1>"Save Data After Each Pass,Save Data at End of Processing,Save Results to Output Sheet"</formula1>
    </dataValidation>
    <dataValidation type="list" allowBlank="1" showInputMessage="1" showErrorMessage="1" sqref="D50" xr:uid="{00000000-0002-0000-0100-000009000000}">
      <formula1>"Local File System,Axiom Repository"</formula1>
    </dataValidation>
    <dataValidation type="list" allowBlank="1" showInputMessage="1" showErrorMessage="1" sqref="J38 N38 P38 H38 L38 F38 R38" xr:uid="{00000000-0002-0000-0100-00000A000000}">
      <formula1>$D$5:$D$5</formula1>
    </dataValidation>
  </dataValidation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4"/>
  <dimension ref="A1:X68"/>
  <sheetViews>
    <sheetView showGridLines="0" topLeftCell="E31" workbookViewId="0">
      <selection activeCell="I43" sqref="I43"/>
    </sheetView>
  </sheetViews>
  <sheetFormatPr defaultColWidth="9" defaultRowHeight="15"/>
  <cols>
    <col min="1" max="4" width="9" style="14"/>
    <col min="5" max="5" width="1.59765625" style="16" customWidth="1"/>
    <col min="6" max="6" width="2.19921875" style="14" customWidth="1"/>
    <col min="7" max="7" width="5" style="14" customWidth="1"/>
    <col min="8" max="8" width="29.19921875" style="15" customWidth="1"/>
    <col min="9" max="9" width="28.59765625" style="14" customWidth="1"/>
    <col min="10" max="10" width="21.5" style="14" customWidth="1"/>
    <col min="11" max="11" width="15.19921875" style="14" customWidth="1"/>
    <col min="12" max="12" width="21.5" style="14" customWidth="1"/>
    <col min="13" max="17" width="8.59765625" style="14" customWidth="1"/>
    <col min="18" max="16384" width="9" style="14"/>
  </cols>
  <sheetData>
    <row r="1" spans="1:17">
      <c r="E1" s="14"/>
    </row>
    <row r="2" spans="1:17">
      <c r="E2" s="14"/>
    </row>
    <row r="3" spans="1:17">
      <c r="E3" s="14"/>
    </row>
    <row r="4" spans="1:17">
      <c r="E4" s="14"/>
    </row>
    <row r="5" spans="1:17">
      <c r="E5" s="14"/>
    </row>
    <row r="6" spans="1:17">
      <c r="E6" s="14"/>
      <c r="H6" s="15" t="s">
        <v>275</v>
      </c>
      <c r="I6" s="14" t="str">
        <f>ADDRESS(ROW(E7),COLUMN(E8),4)&amp;":"&amp;ADDRESS(ROW(I12),COLUMN(I12),4)</f>
        <v>E7:I12</v>
      </c>
    </row>
    <row r="7" spans="1:17" ht="9" customHeight="1">
      <c r="E7" s="14"/>
    </row>
    <row r="8" spans="1:17" s="16" customFormat="1">
      <c r="A8" s="14"/>
      <c r="B8" s="14"/>
      <c r="C8" s="14"/>
      <c r="D8" s="14"/>
      <c r="H8" s="17"/>
    </row>
    <row r="9" spans="1:17" s="18" customFormat="1">
      <c r="A9" s="14"/>
      <c r="B9" s="14"/>
      <c r="C9" s="14"/>
      <c r="D9" s="14"/>
      <c r="E9" s="16"/>
      <c r="H9" s="19"/>
    </row>
    <row r="10" spans="1:17" s="18" customFormat="1" ht="19.2">
      <c r="A10" s="14"/>
      <c r="B10" s="14"/>
      <c r="C10" s="14"/>
      <c r="D10" s="14"/>
      <c r="E10" s="16"/>
      <c r="H10" s="20" t="s">
        <v>276</v>
      </c>
      <c r="I10" s="21" t="s">
        <v>277</v>
      </c>
      <c r="J10" s="22" t="s">
        <v>278</v>
      </c>
      <c r="K10" s="22" t="s">
        <v>279</v>
      </c>
      <c r="L10" s="22" t="s">
        <v>280</v>
      </c>
      <c r="M10" s="22" t="s">
        <v>278</v>
      </c>
      <c r="N10" s="22" t="s">
        <v>279</v>
      </c>
      <c r="O10" s="22" t="s">
        <v>280</v>
      </c>
      <c r="P10" s="22" t="s">
        <v>278</v>
      </c>
      <c r="Q10" s="22" t="s">
        <v>279</v>
      </c>
    </row>
    <row r="11" spans="1:17" s="18" customFormat="1" ht="15.6" thickBot="1">
      <c r="A11" s="14"/>
      <c r="B11" s="14"/>
      <c r="C11" s="14"/>
      <c r="D11" s="14"/>
      <c r="E11" s="16"/>
      <c r="G11" s="18" t="s">
        <v>281</v>
      </c>
      <c r="H11" s="23" t="s">
        <v>282</v>
      </c>
      <c r="I11" s="24" t="s">
        <v>283</v>
      </c>
      <c r="J11" s="25" t="s">
        <v>283</v>
      </c>
      <c r="K11" s="25" t="s">
        <v>283</v>
      </c>
      <c r="L11" s="25" t="s">
        <v>270</v>
      </c>
      <c r="M11" s="25" t="s">
        <v>270</v>
      </c>
      <c r="N11" s="25" t="s">
        <v>270</v>
      </c>
      <c r="O11" s="25" t="s">
        <v>284</v>
      </c>
      <c r="P11" s="25" t="s">
        <v>284</v>
      </c>
      <c r="Q11" s="25" t="s">
        <v>284</v>
      </c>
    </row>
    <row r="12" spans="1:17" s="26" customFormat="1">
      <c r="E12" s="27"/>
      <c r="H12" s="28"/>
    </row>
    <row r="13" spans="1:17">
      <c r="G13" s="29" t="s">
        <v>285</v>
      </c>
      <c r="H13" s="30"/>
    </row>
    <row r="14" spans="1:17">
      <c r="H14" s="14"/>
      <c r="I14" s="31"/>
    </row>
    <row r="15" spans="1:17">
      <c r="H15" s="14" t="s">
        <v>286</v>
      </c>
      <c r="I15" s="32">
        <f>_xll.GetPeriod("System")</f>
        <v>5</v>
      </c>
    </row>
    <row r="16" spans="1:17">
      <c r="H16" s="15" t="s">
        <v>272</v>
      </c>
      <c r="I16" s="32">
        <f>_xll.GetPeriod("SystemYear")</f>
        <v>2020</v>
      </c>
      <c r="J16" s="32">
        <f>+I16-1</f>
        <v>2019</v>
      </c>
      <c r="K16" s="32">
        <f>+I16+1</f>
        <v>2021</v>
      </c>
      <c r="L16" s="32">
        <f>J16-1</f>
        <v>2018</v>
      </c>
    </row>
    <row r="17" spans="7:17">
      <c r="H17" s="15" t="s">
        <v>287</v>
      </c>
      <c r="I17" s="32" t="str">
        <f>_xll.GetData("Period.Month", "Code="&amp;$I$15)</f>
        <v>November</v>
      </c>
    </row>
    <row r="18" spans="7:17">
      <c r="H18" s="15" t="s">
        <v>288</v>
      </c>
      <c r="I18" s="32" t="str">
        <f>_xll.GetData("Period.CY_Month", "Code="&amp;$I$15)</f>
        <v>Nov-2019</v>
      </c>
      <c r="J18" s="32" t="str">
        <f>_xll.GetData("Period.LY_Month", "Code="&amp;$I$15)</f>
        <v>Nov-2018</v>
      </c>
      <c r="K18" s="32" t="str">
        <f>_xll.GetData("Period.NY_Month", "Code="&amp;$I$15)</f>
        <v>Nov-2020</v>
      </c>
    </row>
    <row r="19" spans="7:17">
      <c r="H19" s="15" t="s">
        <v>289</v>
      </c>
      <c r="I19" s="32" t="str">
        <f>_xll.GetData("SuiteVariables.Parameter", "Suite_INFO = 'ORGNAME'")</f>
        <v>KHA Health</v>
      </c>
    </row>
    <row r="20" spans="7:17">
      <c r="H20" s="15" t="s">
        <v>290</v>
      </c>
      <c r="I20" s="32" t="str">
        <f>"Period Ending "&amp;I17&amp;" "&amp;_xll.GetData("Period.CY_yr", "Code = "&amp;I15)</f>
        <v>Period Ending November 2019</v>
      </c>
    </row>
    <row r="21" spans="7:17">
      <c r="H21" s="15" t="s">
        <v>291</v>
      </c>
      <c r="I21" s="32" t="str">
        <f>"Period Ending "&amp;_xll.GetData("Period.Month", "Code = "&amp;I15)&amp;" "&amp;_xll.GetData("Period.CYDays", "Code = "&amp;I15)&amp;", "&amp;_xll.GetData("Period.CY_yr", "Code = "&amp;I15)</f>
        <v>Period Ending November 30, 2019</v>
      </c>
    </row>
    <row r="22" spans="7:17">
      <c r="I22" s="99"/>
    </row>
    <row r="24" spans="7:17">
      <c r="H24" s="15" t="s">
        <v>292</v>
      </c>
      <c r="I24" s="33">
        <f>_xll.GetData("Period.CYFTE","Code="&amp;$I$15)</f>
        <v>170.95890410958901</v>
      </c>
      <c r="J24" s="33">
        <f>_xll.GetData("Period.LYFTE","Code="&amp;$I$15)</f>
        <v>170.95890410958901</v>
      </c>
      <c r="K24" s="33">
        <f>_xll.GetData("Period.NYFTE","Code="&amp;$I$15)</f>
        <v>170.95890410958901</v>
      </c>
      <c r="L24" s="33">
        <f>_xll.GetData("Period.CYTDFTE","Code="&amp;$I$15)</f>
        <v>871.890410958904</v>
      </c>
      <c r="M24" s="33">
        <f>_xll.GetData("Period.LYTDFTE","Code="&amp;$I$15)</f>
        <v>871.890410958904</v>
      </c>
      <c r="N24" s="33">
        <f>_xll.GetData("Period.NYTDFTE","Code="&amp;$I$15)</f>
        <v>871.890410958904</v>
      </c>
      <c r="O24" s="33">
        <f>_xll.GetData("Period.CYTDFTE","Code=12")</f>
        <v>2088</v>
      </c>
      <c r="P24" s="33">
        <f>_xll.GetData("Period.LYTDFTE","Code=12")</f>
        <v>2080</v>
      </c>
      <c r="Q24" s="33">
        <f>_xll.GetData("Period.NYTDFTE","Code=12")</f>
        <v>2080</v>
      </c>
    </row>
    <row r="25" spans="7:17">
      <c r="H25" s="15" t="s">
        <v>293</v>
      </c>
      <c r="I25" s="33">
        <f>_xll.GetData("Period.CYDays","Code="&amp;$I$15)</f>
        <v>30</v>
      </c>
      <c r="J25" s="33">
        <f>_xll.GetData("Period.LYDays","Code="&amp;$I$15)</f>
        <v>30</v>
      </c>
      <c r="K25" s="33">
        <f>_xll.GetData("Period.NYDays", "Code="&amp;$I$15)</f>
        <v>30</v>
      </c>
      <c r="L25" s="33">
        <f>_xll.GetData("Period.CYTDDays","Code="&amp;$I$15)</f>
        <v>153</v>
      </c>
      <c r="M25" s="33">
        <f>_xll.GetData("Period.LYTDDays","Code="&amp;$I$15)</f>
        <v>153</v>
      </c>
      <c r="N25" s="33">
        <f>_xll.GetData("Period.NYTDDays","Code="&amp;$I$15)</f>
        <v>153</v>
      </c>
      <c r="O25" s="33">
        <f>_xll.GetData("Period.CYTDDays","Code=12")</f>
        <v>366</v>
      </c>
      <c r="P25" s="33">
        <f>_xll.GetData("Period.LYTDDays","Code=12")</f>
        <v>365</v>
      </c>
      <c r="Q25" s="33">
        <f>_xll.GetData("Period.NYTDDays","Code=12")</f>
        <v>365</v>
      </c>
    </row>
    <row r="26" spans="7:17">
      <c r="H26" s="15" t="s">
        <v>294</v>
      </c>
      <c r="I26" s="33">
        <f>_xll.GetData("Period.CYWKDays","Code="&amp;$I$15)</f>
        <v>22</v>
      </c>
      <c r="J26" s="33">
        <f>_xll.GetData("Period.LYWKDays","Code="&amp;$I$15)</f>
        <v>22</v>
      </c>
      <c r="K26" s="33">
        <f>_xll.GetData("Period.NYWKDays", "Code="&amp;$I$15)</f>
        <v>22</v>
      </c>
      <c r="L26" s="33">
        <f>_xll.GetData("Period.CYTDWKDays","Code="&amp;$I$15)</f>
        <v>113</v>
      </c>
      <c r="M26" s="33">
        <f>_xll.GetData("Period.LYTDWKDays","Code="&amp;$I$15)</f>
        <v>113</v>
      </c>
      <c r="N26" s="33">
        <f>_xll.GetData("Period.NYTDWKDays","Code="&amp;$I$15)</f>
        <v>113</v>
      </c>
      <c r="O26" s="33">
        <f>_xll.GetData("Period.CYTDWKDays","Code=12")</f>
        <v>269</v>
      </c>
      <c r="P26" s="33">
        <f>_xll.GetData("Period.LYTDWKDays","Code=12")</f>
        <v>269</v>
      </c>
      <c r="Q26" s="33">
        <f>_xll.GetData("Period.NYTDWKDays","Code=12")</f>
        <v>269</v>
      </c>
    </row>
    <row r="28" spans="7:17">
      <c r="G28" s="29" t="s">
        <v>295</v>
      </c>
      <c r="H28" s="30"/>
    </row>
    <row r="30" spans="7:17">
      <c r="H30" s="15" t="s">
        <v>296</v>
      </c>
      <c r="I30" s="32" t="b">
        <f>_xll.IsRunningMultipass()</f>
        <v>0</v>
      </c>
    </row>
    <row r="31" spans="7:17">
      <c r="H31" s="14" t="s">
        <v>297</v>
      </c>
      <c r="I31" s="32" t="str">
        <f>_xll.GetCurrentValue("Table")</f>
        <v/>
      </c>
    </row>
    <row r="32" spans="7:17">
      <c r="H32" s="14" t="s">
        <v>298</v>
      </c>
      <c r="I32" s="32" t="str">
        <f>_xll.GetCurrentValue("Column")</f>
        <v/>
      </c>
    </row>
    <row r="33" spans="7:12">
      <c r="H33" s="14" t="s">
        <v>299</v>
      </c>
      <c r="I33" s="32" t="str">
        <f>_xll.GetCurrentValue("Filter")</f>
        <v/>
      </c>
    </row>
    <row r="34" spans="7:12" ht="16.8">
      <c r="H34" s="14" t="s">
        <v>300</v>
      </c>
      <c r="I34" s="34" t="str">
        <f>_xll.GetCurrentValue("QuickFilter")</f>
        <v>None</v>
      </c>
    </row>
    <row r="35" spans="7:12" ht="16.8">
      <c r="H35" s="14" t="s">
        <v>301</v>
      </c>
      <c r="I35" s="34" t="str">
        <f>IF(I30=TRUE,I33,IF(I34="None","",I34))</f>
        <v/>
      </c>
    </row>
    <row r="36" spans="7:12" ht="16.8">
      <c r="G36" s="14" t="s">
        <v>465</v>
      </c>
      <c r="H36" s="14" t="str">
        <f>_xll.GetData("SuiteVariables.Description","Suite_INFO = '"&amp;G36&amp;"'")</f>
        <v>Budgeting File Processing Repository Output Folder</v>
      </c>
      <c r="I36" s="34" t="str">
        <f>_xll.GetData("SuiteVariables.Parameter", "Suite_INFO = '"&amp;$G36&amp;"'")</f>
        <v>\Axiom\Reports Library\Management Reporting Utilities\Report Distribution\SourceFiles</v>
      </c>
    </row>
    <row r="37" spans="7:12" ht="16.8">
      <c r="G37" s="14" t="s">
        <v>466</v>
      </c>
      <c r="H37" s="14" t="str">
        <f>_xll.GetData("SuiteVariables.Description","Suite_INFO = '"&amp;G37&amp;"'")</f>
        <v>Budgeting File Processing Local Output Folder</v>
      </c>
      <c r="I37" s="34" t="str">
        <f>_xll.GetData("SuiteVariables.Parameter", "Suite_INFO = '"&amp;$G37&amp;"'")</f>
        <v>C:\Temp</v>
      </c>
    </row>
    <row r="38" spans="7:12" ht="16.8">
      <c r="H38" s="14"/>
      <c r="I38" s="100"/>
    </row>
    <row r="39" spans="7:12">
      <c r="H39" s="14"/>
    </row>
    <row r="40" spans="7:12">
      <c r="G40" s="29" t="s">
        <v>302</v>
      </c>
      <c r="H40" s="30"/>
      <c r="I40" s="35" t="s">
        <v>272</v>
      </c>
      <c r="J40" s="35" t="s">
        <v>303</v>
      </c>
      <c r="K40" s="35" t="s">
        <v>304</v>
      </c>
      <c r="L40" s="35" t="s">
        <v>305</v>
      </c>
    </row>
    <row r="41" spans="7:12">
      <c r="H41" s="15" t="s">
        <v>306</v>
      </c>
      <c r="I41" s="32" t="str">
        <f>"ACT"&amp;I$16</f>
        <v>ACT2020</v>
      </c>
      <c r="J41" s="32" t="str">
        <f>"ACT"&amp;J$16</f>
        <v>ACT2019</v>
      </c>
      <c r="L41" s="32" t="str">
        <f>"ACT"&amp;L$16</f>
        <v>ACT2018</v>
      </c>
    </row>
    <row r="42" spans="7:12">
      <c r="H42" s="15" t="s">
        <v>307</v>
      </c>
      <c r="I42" s="32" t="str">
        <f>"GLTRANSACTIONS_"&amp;I$16</f>
        <v>GLTRANSACTIONS_2020</v>
      </c>
      <c r="J42" s="32" t="str">
        <f>"GLTRANSACTIONS_"&amp;J$16</f>
        <v>GLTRANSACTIONS_2019</v>
      </c>
      <c r="L42" s="32" t="str">
        <f>"GLTRANSACTIONS_"&amp;L$16</f>
        <v>GLTRANSACTIONS_2018</v>
      </c>
    </row>
    <row r="43" spans="7:12">
      <c r="H43" s="15" t="s">
        <v>308</v>
      </c>
      <c r="I43" s="32" t="str">
        <f>"BUD"&amp;I$16</f>
        <v>BUD2020</v>
      </c>
      <c r="J43" s="32" t="str">
        <f>"BUD"&amp;J$16</f>
        <v>BUD2019</v>
      </c>
      <c r="K43" s="32" t="str">
        <f>"BUD"&amp;K$16</f>
        <v>BUD2021</v>
      </c>
    </row>
    <row r="44" spans="7:12">
      <c r="H44" s="15" t="s">
        <v>309</v>
      </c>
      <c r="I44" s="32" t="str">
        <f>"BUD"&amp;I$16&amp;"_DETAIL"</f>
        <v>BUD2020_DETAIL</v>
      </c>
      <c r="J44" s="32" t="str">
        <f>"BUD"&amp;J$16&amp;"_DETAIL"</f>
        <v>BUD2019_DETAIL</v>
      </c>
      <c r="K44" s="32" t="str">
        <f>"BUD"&amp;K$16&amp;"_DETAIL"</f>
        <v>BUD2021_DETAIL</v>
      </c>
    </row>
    <row r="46" spans="7:12">
      <c r="G46" s="29" t="s">
        <v>310</v>
      </c>
      <c r="H46" s="30"/>
    </row>
    <row r="47" spans="7:12">
      <c r="H47" s="15" t="s">
        <v>311</v>
      </c>
      <c r="I47" s="32" t="str">
        <f>"ACT_PAY12_"&amp;I$16</f>
        <v>ACT_PAY12_2020</v>
      </c>
      <c r="J47" s="32" t="str">
        <f>"ACT_PAY12_"&amp;J$16</f>
        <v>ACT_PAY12_2019</v>
      </c>
      <c r="L47" s="32" t="str">
        <f>"ACT_PAY12_"&amp;L$16</f>
        <v>ACT_PAY12_2018</v>
      </c>
    </row>
    <row r="48" spans="7:12">
      <c r="H48" s="15" t="s">
        <v>312</v>
      </c>
      <c r="I48" s="32" t="str">
        <f>"ACT_PAY27_"&amp;I$16</f>
        <v>ACT_PAY27_2020</v>
      </c>
      <c r="J48" s="32" t="str">
        <f>"ACT_PAY27_"&amp;J$16</f>
        <v>ACT_PAY27_2019</v>
      </c>
      <c r="L48" s="32" t="str">
        <f>"ACT_PAY27_"&amp;L$16</f>
        <v>ACT_PAY27_2018</v>
      </c>
    </row>
    <row r="49" spans="7:24">
      <c r="H49" s="15" t="s">
        <v>313</v>
      </c>
      <c r="I49" s="32" t="str">
        <f>"BUD_PAY12_"&amp;I$16</f>
        <v>BUD_PAY12_2020</v>
      </c>
      <c r="J49" s="32" t="str">
        <f>"BUD_PAY12_"&amp;J$16</f>
        <v>BUD_PAY12_2019</v>
      </c>
      <c r="K49" s="32" t="str">
        <f>"BUD_PAY12_"&amp;K$16</f>
        <v>BUD_PAY12_2021</v>
      </c>
    </row>
    <row r="50" spans="7:24">
      <c r="H50" s="15" t="s">
        <v>314</v>
      </c>
      <c r="I50" s="32" t="str">
        <f>"BUD_PAY27_"&amp;I$16</f>
        <v>BUD_PAY27_2020</v>
      </c>
      <c r="J50" s="32" t="str">
        <f>"BUD_PAY27_"&amp;J$16</f>
        <v>BUD_PAY27_2019</v>
      </c>
      <c r="K50" s="32" t="str">
        <f>"BUD_PAY27_"&amp;K$16</f>
        <v>BUD_PAY27_2021</v>
      </c>
    </row>
    <row r="52" spans="7:24">
      <c r="G52" s="29" t="s">
        <v>315</v>
      </c>
      <c r="H52" s="30"/>
    </row>
    <row r="53" spans="7:24">
      <c r="H53" s="15" t="s">
        <v>306</v>
      </c>
      <c r="I53" s="32" t="str">
        <f>"ACT_PROV_"&amp;I$16</f>
        <v>ACT_PROV_2020</v>
      </c>
      <c r="J53" s="32" t="str">
        <f>"ACT_PROV_"&amp;J$16</f>
        <v>ACT_PROV_2019</v>
      </c>
      <c r="L53" s="32" t="str">
        <f>"ACT_PROV_"&amp;L$16</f>
        <v>ACT_PROV_2018</v>
      </c>
    </row>
    <row r="54" spans="7:24">
      <c r="H54" s="15" t="s">
        <v>308</v>
      </c>
      <c r="I54" s="32" t="str">
        <f>"BUD_PROV_"&amp;I$16</f>
        <v>BUD_PROV_2020</v>
      </c>
      <c r="J54" s="32" t="str">
        <f>"BUD_PROV_"&amp;J$16</f>
        <v>BUD_PROV_2019</v>
      </c>
      <c r="K54" s="32" t="str">
        <f>"BUD_PROV_"&amp;K$16</f>
        <v>BUD_PROV_2021</v>
      </c>
    </row>
    <row r="60" spans="7:24" ht="16.8"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</row>
    <row r="61" spans="7:24" ht="16.8">
      <c r="H61" s="106"/>
      <c r="I61" s="106"/>
      <c r="J61" s="107"/>
      <c r="K61" s="108"/>
      <c r="L61" s="108"/>
      <c r="M61" s="108"/>
      <c r="N61" s="108"/>
      <c r="O61" s="108"/>
      <c r="P61" s="108"/>
      <c r="Q61" s="108"/>
      <c r="R61" s="108"/>
      <c r="S61" s="108"/>
      <c r="T61" s="108"/>
      <c r="U61" s="108"/>
      <c r="V61" s="108"/>
      <c r="W61" s="108"/>
      <c r="X61" s="108"/>
    </row>
    <row r="62" spans="7:24" ht="16.8">
      <c r="H62" s="106"/>
      <c r="I62" s="106"/>
      <c r="J62" s="109"/>
      <c r="K62" s="110" t="s">
        <v>481</v>
      </c>
      <c r="L62" s="110" t="s">
        <v>482</v>
      </c>
      <c r="M62" s="110" t="s">
        <v>483</v>
      </c>
      <c r="N62" s="110" t="s">
        <v>484</v>
      </c>
      <c r="O62" s="110" t="s">
        <v>485</v>
      </c>
      <c r="P62" s="110" t="s">
        <v>486</v>
      </c>
      <c r="Q62" s="110" t="s">
        <v>487</v>
      </c>
      <c r="R62" s="110" t="s">
        <v>488</v>
      </c>
      <c r="S62" s="110" t="s">
        <v>489</v>
      </c>
      <c r="T62" s="110" t="s">
        <v>490</v>
      </c>
      <c r="U62" s="110" t="s">
        <v>491</v>
      </c>
      <c r="V62" s="110" t="s">
        <v>492</v>
      </c>
      <c r="W62" s="110" t="s">
        <v>493</v>
      </c>
      <c r="X62" s="110" t="s">
        <v>494</v>
      </c>
    </row>
    <row r="63" spans="7:24" ht="16.8">
      <c r="H63" s="111"/>
      <c r="I63" s="136"/>
      <c r="J63" s="109"/>
      <c r="K63" s="112"/>
      <c r="L63" s="112" t="s">
        <v>495</v>
      </c>
      <c r="M63" s="112" t="s">
        <v>496</v>
      </c>
      <c r="N63" s="113" t="s">
        <v>497</v>
      </c>
      <c r="O63" s="114"/>
      <c r="P63" s="112" t="b">
        <v>1</v>
      </c>
      <c r="Q63" s="112" t="s">
        <v>498</v>
      </c>
      <c r="R63" s="112"/>
      <c r="S63" s="112"/>
      <c r="T63" s="112"/>
      <c r="U63" s="112"/>
      <c r="V63" s="112"/>
      <c r="W63" s="112"/>
      <c r="X63" s="112" t="s">
        <v>498</v>
      </c>
    </row>
    <row r="64" spans="7:24" ht="16.8">
      <c r="H64" s="106"/>
      <c r="I64" s="106"/>
      <c r="J64" s="109"/>
      <c r="K64" s="115"/>
      <c r="L64" s="115"/>
      <c r="M64" s="115"/>
      <c r="N64" s="115"/>
      <c r="O64" s="114"/>
      <c r="P64" s="115"/>
      <c r="Q64" s="115"/>
      <c r="R64" s="115"/>
      <c r="S64" s="115"/>
      <c r="T64" s="115"/>
      <c r="U64" s="115"/>
      <c r="V64" s="115"/>
      <c r="W64" s="115"/>
      <c r="X64" s="115"/>
    </row>
    <row r="65" spans="8:24" ht="16.8">
      <c r="H65" s="106"/>
      <c r="I65" s="106"/>
      <c r="J65" s="109"/>
      <c r="K65" s="115"/>
      <c r="L65" s="115"/>
      <c r="M65" s="115"/>
      <c r="N65" s="115"/>
      <c r="O65" s="114"/>
      <c r="P65" s="115"/>
      <c r="Q65" s="115"/>
      <c r="R65" s="115"/>
      <c r="S65" s="115"/>
      <c r="T65" s="115"/>
      <c r="U65" s="115"/>
      <c r="V65" s="115"/>
      <c r="W65" s="115"/>
      <c r="X65" s="115"/>
    </row>
    <row r="66" spans="8:24" ht="16.8">
      <c r="H66" s="106"/>
      <c r="I66" s="106"/>
      <c r="J66" s="109"/>
      <c r="K66" s="115"/>
      <c r="L66" s="115"/>
      <c r="M66" s="115"/>
      <c r="N66" s="115"/>
      <c r="O66" s="114"/>
      <c r="P66" s="115"/>
      <c r="Q66" s="115"/>
      <c r="R66" s="115"/>
      <c r="S66" s="115"/>
      <c r="T66" s="115"/>
      <c r="U66" s="115"/>
      <c r="V66" s="115"/>
      <c r="W66" s="115"/>
      <c r="X66" s="115"/>
    </row>
    <row r="67" spans="8:24" ht="16.8">
      <c r="H67" s="106"/>
      <c r="I67" s="106"/>
      <c r="J67" s="109"/>
      <c r="K67" s="115"/>
      <c r="L67" s="115"/>
      <c r="M67" s="115"/>
      <c r="N67" s="115"/>
      <c r="O67" s="114"/>
      <c r="P67" s="115"/>
      <c r="Q67" s="115"/>
      <c r="R67" s="115"/>
      <c r="S67" s="115"/>
      <c r="T67" s="115"/>
      <c r="U67" s="115"/>
      <c r="V67" s="115"/>
      <c r="W67" s="115"/>
      <c r="X67" s="115"/>
    </row>
    <row r="68" spans="8:24" ht="16.8">
      <c r="H68" s="106"/>
      <c r="I68" s="106"/>
      <c r="J68" s="107"/>
      <c r="K68" s="107"/>
      <c r="L68" s="107"/>
      <c r="M68" s="107"/>
      <c r="N68" s="107"/>
      <c r="O68" s="107"/>
      <c r="P68" s="107"/>
      <c r="Q68" s="107"/>
      <c r="R68" s="107"/>
      <c r="S68" s="107"/>
      <c r="T68" s="107"/>
      <c r="U68" s="107"/>
      <c r="V68" s="107"/>
      <c r="W68" s="107"/>
      <c r="X68" s="107"/>
    </row>
  </sheetData>
  <sheetProtection formatCells="0" autoFilter="0"/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5"/>
  <dimension ref="A1:D12"/>
  <sheetViews>
    <sheetView showGridLines="0" showRowColHeaders="0" workbookViewId="0">
      <selection activeCell="D13" sqref="D13"/>
    </sheetView>
  </sheetViews>
  <sheetFormatPr defaultColWidth="14.59765625" defaultRowHeight="13.2"/>
  <cols>
    <col min="1" max="1" width="3.19921875" style="97" customWidth="1"/>
    <col min="2" max="2" width="50" style="97" customWidth="1"/>
    <col min="3" max="16384" width="14.59765625" style="97"/>
  </cols>
  <sheetData>
    <row r="1" spans="1:4">
      <c r="A1" s="137"/>
      <c r="B1" s="137"/>
      <c r="C1" s="137"/>
      <c r="D1" s="137"/>
    </row>
    <row r="2" spans="1:4" s="98" customFormat="1" ht="54.75" customHeight="1">
      <c r="A2" s="138"/>
      <c r="B2" s="118" t="s">
        <v>456</v>
      </c>
      <c r="C2" s="118"/>
      <c r="D2" s="118"/>
    </row>
    <row r="3" spans="1:4" s="98" customFormat="1">
      <c r="A3" s="138"/>
      <c r="B3" s="139"/>
      <c r="C3" s="138"/>
      <c r="D3" s="138"/>
    </row>
    <row r="4" spans="1:4" s="98" customFormat="1" ht="19.2">
      <c r="A4" s="138"/>
      <c r="B4" s="121" t="s">
        <v>267</v>
      </c>
      <c r="C4" s="121"/>
      <c r="D4" s="121"/>
    </row>
    <row r="5" spans="1:4" s="98" customFormat="1" ht="16.8">
      <c r="A5" s="138"/>
      <c r="B5" s="117" t="s">
        <v>457</v>
      </c>
      <c r="C5" s="117"/>
      <c r="D5" s="117"/>
    </row>
    <row r="6" spans="1:4" s="98" customFormat="1" ht="15">
      <c r="A6" s="138"/>
      <c r="B6" s="140"/>
      <c r="C6" s="138"/>
      <c r="D6" s="138"/>
    </row>
    <row r="7" spans="1:4" s="13" customFormat="1" ht="10.199999999999999">
      <c r="A7" s="141"/>
      <c r="B7" s="142"/>
      <c r="C7" s="141"/>
      <c r="D7" s="141"/>
    </row>
    <row r="8" spans="1:4" s="98" customFormat="1" ht="19.2">
      <c r="A8" s="138"/>
      <c r="B8" s="121" t="s">
        <v>268</v>
      </c>
      <c r="C8" s="121"/>
      <c r="D8" s="121"/>
    </row>
    <row r="9" spans="1:4" s="98" customFormat="1" ht="16.8">
      <c r="A9" s="138"/>
      <c r="B9" s="117" t="s">
        <v>472</v>
      </c>
      <c r="C9" s="117"/>
      <c r="D9" s="138"/>
    </row>
    <row r="10" spans="1:4" s="13" customFormat="1" ht="15">
      <c r="A10" s="141"/>
      <c r="B10" s="140"/>
      <c r="C10" s="141"/>
      <c r="D10" s="141"/>
    </row>
    <row r="11" spans="1:4" s="98" customFormat="1" ht="15">
      <c r="A11" s="143"/>
      <c r="B11" s="142"/>
      <c r="C11" s="141"/>
      <c r="D11" s="138"/>
    </row>
    <row r="12" spans="1:4" s="98" customFormat="1" ht="59.25" customHeight="1">
      <c r="A12" s="143"/>
      <c r="B12" s="116" t="s">
        <v>458</v>
      </c>
      <c r="C12" s="116"/>
      <c r="D12" s="144"/>
    </row>
  </sheetData>
  <sheetProtection formatCells="0" autoFilter="0"/>
  <printOptions gridLinesSet="0"/>
  <pageMargins left="0.75" right="0.75" top="1" bottom="1" header="0.5" footer="0.5"/>
  <pageSetup orientation="portrait"/>
  <headerFooter>
    <oddHeader>&amp;C&amp;A</oddHeader>
    <oddFooter>&amp;CPage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2">
    <pageSetUpPr fitToPage="1"/>
  </sheetPr>
  <dimension ref="A1:P71"/>
  <sheetViews>
    <sheetView showGridLines="0" showRowColHeaders="0" tabSelected="1" topLeftCell="D13" zoomScaleNormal="100" workbookViewId="0">
      <pane xSplit="2" ySplit="58" topLeftCell="F71" activePane="bottomRight" state="frozen"/>
      <selection activeCell="D13" sqref="D13"/>
      <selection pane="topRight" activeCell="F13" sqref="F13"/>
      <selection pane="bottomLeft" activeCell="D71" sqref="D71"/>
      <selection pane="bottomRight" activeCell="F71" sqref="F71"/>
    </sheetView>
  </sheetViews>
  <sheetFormatPr defaultColWidth="13.69921875" defaultRowHeight="15"/>
  <cols>
    <col min="1" max="1" width="37.5" style="102" customWidth="1"/>
    <col min="2" max="2" width="13.59765625" style="102" bestFit="1" customWidth="1"/>
    <col min="3" max="3" width="9.09765625" style="102" bestFit="1" customWidth="1"/>
    <col min="4" max="4" width="2.59765625" style="102" customWidth="1"/>
    <col min="5" max="5" width="44.5" style="102" customWidth="1"/>
    <col min="6" max="7" width="16.69921875" style="101" customWidth="1"/>
    <col min="8" max="9" width="16.69921875" style="146" customWidth="1"/>
    <col min="10" max="12" width="16.69921875" style="101" customWidth="1"/>
    <col min="13" max="13" width="12.19921875" style="101" customWidth="1"/>
    <col min="14" max="15" width="16.69921875" style="146" customWidth="1"/>
    <col min="16" max="16" width="12.19921875" style="146" customWidth="1"/>
    <col min="17" max="252" width="13.69921875" style="101"/>
    <col min="253" max="253" width="32.8984375" style="101" customWidth="1"/>
    <col min="254" max="254" width="3.09765625" style="101" customWidth="1"/>
    <col min="255" max="255" width="39" style="101" customWidth="1"/>
    <col min="256" max="268" width="18.8984375" style="101" customWidth="1"/>
    <col min="269" max="508" width="13.69921875" style="101"/>
    <col min="509" max="509" width="32.8984375" style="101" customWidth="1"/>
    <col min="510" max="510" width="3.09765625" style="101" customWidth="1"/>
    <col min="511" max="511" width="39" style="101" customWidth="1"/>
    <col min="512" max="524" width="18.8984375" style="101" customWidth="1"/>
    <col min="525" max="764" width="13.69921875" style="101"/>
    <col min="765" max="765" width="32.8984375" style="101" customWidth="1"/>
    <col min="766" max="766" width="3.09765625" style="101" customWidth="1"/>
    <col min="767" max="767" width="39" style="101" customWidth="1"/>
    <col min="768" max="780" width="18.8984375" style="101" customWidth="1"/>
    <col min="781" max="1020" width="13.69921875" style="101"/>
    <col min="1021" max="1021" width="32.8984375" style="101" customWidth="1"/>
    <col min="1022" max="1022" width="3.09765625" style="101" customWidth="1"/>
    <col min="1023" max="1023" width="39" style="101" customWidth="1"/>
    <col min="1024" max="1036" width="18.8984375" style="101" customWidth="1"/>
    <col min="1037" max="1276" width="13.69921875" style="101"/>
    <col min="1277" max="1277" width="32.8984375" style="101" customWidth="1"/>
    <col min="1278" max="1278" width="3.09765625" style="101" customWidth="1"/>
    <col min="1279" max="1279" width="39" style="101" customWidth="1"/>
    <col min="1280" max="1292" width="18.8984375" style="101" customWidth="1"/>
    <col min="1293" max="1532" width="13.69921875" style="101"/>
    <col min="1533" max="1533" width="32.8984375" style="101" customWidth="1"/>
    <col min="1534" max="1534" width="3.09765625" style="101" customWidth="1"/>
    <col min="1535" max="1535" width="39" style="101" customWidth="1"/>
    <col min="1536" max="1548" width="18.8984375" style="101" customWidth="1"/>
    <col min="1549" max="1788" width="13.69921875" style="101"/>
    <col min="1789" max="1789" width="32.8984375" style="101" customWidth="1"/>
    <col min="1790" max="1790" width="3.09765625" style="101" customWidth="1"/>
    <col min="1791" max="1791" width="39" style="101" customWidth="1"/>
    <col min="1792" max="1804" width="18.8984375" style="101" customWidth="1"/>
    <col min="1805" max="2044" width="13.69921875" style="101"/>
    <col min="2045" max="2045" width="32.8984375" style="101" customWidth="1"/>
    <col min="2046" max="2046" width="3.09765625" style="101" customWidth="1"/>
    <col min="2047" max="2047" width="39" style="101" customWidth="1"/>
    <col min="2048" max="2060" width="18.8984375" style="101" customWidth="1"/>
    <col min="2061" max="2300" width="13.69921875" style="101"/>
    <col min="2301" max="2301" width="32.8984375" style="101" customWidth="1"/>
    <col min="2302" max="2302" width="3.09765625" style="101" customWidth="1"/>
    <col min="2303" max="2303" width="39" style="101" customWidth="1"/>
    <col min="2304" max="2316" width="18.8984375" style="101" customWidth="1"/>
    <col min="2317" max="2556" width="13.69921875" style="101"/>
    <col min="2557" max="2557" width="32.8984375" style="101" customWidth="1"/>
    <col min="2558" max="2558" width="3.09765625" style="101" customWidth="1"/>
    <col min="2559" max="2559" width="39" style="101" customWidth="1"/>
    <col min="2560" max="2572" width="18.8984375" style="101" customWidth="1"/>
    <col min="2573" max="2812" width="13.69921875" style="101"/>
    <col min="2813" max="2813" width="32.8984375" style="101" customWidth="1"/>
    <col min="2814" max="2814" width="3.09765625" style="101" customWidth="1"/>
    <col min="2815" max="2815" width="39" style="101" customWidth="1"/>
    <col min="2816" max="2828" width="18.8984375" style="101" customWidth="1"/>
    <col min="2829" max="3068" width="13.69921875" style="101"/>
    <col min="3069" max="3069" width="32.8984375" style="101" customWidth="1"/>
    <col min="3070" max="3070" width="3.09765625" style="101" customWidth="1"/>
    <col min="3071" max="3071" width="39" style="101" customWidth="1"/>
    <col min="3072" max="3084" width="18.8984375" style="101" customWidth="1"/>
    <col min="3085" max="3324" width="13.69921875" style="101"/>
    <col min="3325" max="3325" width="32.8984375" style="101" customWidth="1"/>
    <col min="3326" max="3326" width="3.09765625" style="101" customWidth="1"/>
    <col min="3327" max="3327" width="39" style="101" customWidth="1"/>
    <col min="3328" max="3340" width="18.8984375" style="101" customWidth="1"/>
    <col min="3341" max="3580" width="13.69921875" style="101"/>
    <col min="3581" max="3581" width="32.8984375" style="101" customWidth="1"/>
    <col min="3582" max="3582" width="3.09765625" style="101" customWidth="1"/>
    <col min="3583" max="3583" width="39" style="101" customWidth="1"/>
    <col min="3584" max="3596" width="18.8984375" style="101" customWidth="1"/>
    <col min="3597" max="3836" width="13.69921875" style="101"/>
    <col min="3837" max="3837" width="32.8984375" style="101" customWidth="1"/>
    <col min="3838" max="3838" width="3.09765625" style="101" customWidth="1"/>
    <col min="3839" max="3839" width="39" style="101" customWidth="1"/>
    <col min="3840" max="3852" width="18.8984375" style="101" customWidth="1"/>
    <col min="3853" max="4092" width="13.69921875" style="101"/>
    <col min="4093" max="4093" width="32.8984375" style="101" customWidth="1"/>
    <col min="4094" max="4094" width="3.09765625" style="101" customWidth="1"/>
    <col min="4095" max="4095" width="39" style="101" customWidth="1"/>
    <col min="4096" max="4108" width="18.8984375" style="101" customWidth="1"/>
    <col min="4109" max="4348" width="13.69921875" style="101"/>
    <col min="4349" max="4349" width="32.8984375" style="101" customWidth="1"/>
    <col min="4350" max="4350" width="3.09765625" style="101" customWidth="1"/>
    <col min="4351" max="4351" width="39" style="101" customWidth="1"/>
    <col min="4352" max="4364" width="18.8984375" style="101" customWidth="1"/>
    <col min="4365" max="4604" width="13.69921875" style="101"/>
    <col min="4605" max="4605" width="32.8984375" style="101" customWidth="1"/>
    <col min="4606" max="4606" width="3.09765625" style="101" customWidth="1"/>
    <col min="4607" max="4607" width="39" style="101" customWidth="1"/>
    <col min="4608" max="4620" width="18.8984375" style="101" customWidth="1"/>
    <col min="4621" max="4860" width="13.69921875" style="101"/>
    <col min="4861" max="4861" width="32.8984375" style="101" customWidth="1"/>
    <col min="4862" max="4862" width="3.09765625" style="101" customWidth="1"/>
    <col min="4863" max="4863" width="39" style="101" customWidth="1"/>
    <col min="4864" max="4876" width="18.8984375" style="101" customWidth="1"/>
    <col min="4877" max="5116" width="13.69921875" style="101"/>
    <col min="5117" max="5117" width="32.8984375" style="101" customWidth="1"/>
    <col min="5118" max="5118" width="3.09765625" style="101" customWidth="1"/>
    <col min="5119" max="5119" width="39" style="101" customWidth="1"/>
    <col min="5120" max="5132" width="18.8984375" style="101" customWidth="1"/>
    <col min="5133" max="5372" width="13.69921875" style="101"/>
    <col min="5373" max="5373" width="32.8984375" style="101" customWidth="1"/>
    <col min="5374" max="5374" width="3.09765625" style="101" customWidth="1"/>
    <col min="5375" max="5375" width="39" style="101" customWidth="1"/>
    <col min="5376" max="5388" width="18.8984375" style="101" customWidth="1"/>
    <col min="5389" max="5628" width="13.69921875" style="101"/>
    <col min="5629" max="5629" width="32.8984375" style="101" customWidth="1"/>
    <col min="5630" max="5630" width="3.09765625" style="101" customWidth="1"/>
    <col min="5631" max="5631" width="39" style="101" customWidth="1"/>
    <col min="5632" max="5644" width="18.8984375" style="101" customWidth="1"/>
    <col min="5645" max="5884" width="13.69921875" style="101"/>
    <col min="5885" max="5885" width="32.8984375" style="101" customWidth="1"/>
    <col min="5886" max="5886" width="3.09765625" style="101" customWidth="1"/>
    <col min="5887" max="5887" width="39" style="101" customWidth="1"/>
    <col min="5888" max="5900" width="18.8984375" style="101" customWidth="1"/>
    <col min="5901" max="6140" width="13.69921875" style="101"/>
    <col min="6141" max="6141" width="32.8984375" style="101" customWidth="1"/>
    <col min="6142" max="6142" width="3.09765625" style="101" customWidth="1"/>
    <col min="6143" max="6143" width="39" style="101" customWidth="1"/>
    <col min="6144" max="6156" width="18.8984375" style="101" customWidth="1"/>
    <col min="6157" max="6396" width="13.69921875" style="101"/>
    <col min="6397" max="6397" width="32.8984375" style="101" customWidth="1"/>
    <col min="6398" max="6398" width="3.09765625" style="101" customWidth="1"/>
    <col min="6399" max="6399" width="39" style="101" customWidth="1"/>
    <col min="6400" max="6412" width="18.8984375" style="101" customWidth="1"/>
    <col min="6413" max="6652" width="13.69921875" style="101"/>
    <col min="6653" max="6653" width="32.8984375" style="101" customWidth="1"/>
    <col min="6654" max="6654" width="3.09765625" style="101" customWidth="1"/>
    <col min="6655" max="6655" width="39" style="101" customWidth="1"/>
    <col min="6656" max="6668" width="18.8984375" style="101" customWidth="1"/>
    <col min="6669" max="6908" width="13.69921875" style="101"/>
    <col min="6909" max="6909" width="32.8984375" style="101" customWidth="1"/>
    <col min="6910" max="6910" width="3.09765625" style="101" customWidth="1"/>
    <col min="6911" max="6911" width="39" style="101" customWidth="1"/>
    <col min="6912" max="6924" width="18.8984375" style="101" customWidth="1"/>
    <col min="6925" max="7164" width="13.69921875" style="101"/>
    <col min="7165" max="7165" width="32.8984375" style="101" customWidth="1"/>
    <col min="7166" max="7166" width="3.09765625" style="101" customWidth="1"/>
    <col min="7167" max="7167" width="39" style="101" customWidth="1"/>
    <col min="7168" max="7180" width="18.8984375" style="101" customWidth="1"/>
    <col min="7181" max="7420" width="13.69921875" style="101"/>
    <col min="7421" max="7421" width="32.8984375" style="101" customWidth="1"/>
    <col min="7422" max="7422" width="3.09765625" style="101" customWidth="1"/>
    <col min="7423" max="7423" width="39" style="101" customWidth="1"/>
    <col min="7424" max="7436" width="18.8984375" style="101" customWidth="1"/>
    <col min="7437" max="7676" width="13.69921875" style="101"/>
    <col min="7677" max="7677" width="32.8984375" style="101" customWidth="1"/>
    <col min="7678" max="7678" width="3.09765625" style="101" customWidth="1"/>
    <col min="7679" max="7679" width="39" style="101" customWidth="1"/>
    <col min="7680" max="7692" width="18.8984375" style="101" customWidth="1"/>
    <col min="7693" max="7932" width="13.69921875" style="101"/>
    <col min="7933" max="7933" width="32.8984375" style="101" customWidth="1"/>
    <col min="7934" max="7934" width="3.09765625" style="101" customWidth="1"/>
    <col min="7935" max="7935" width="39" style="101" customWidth="1"/>
    <col min="7936" max="7948" width="18.8984375" style="101" customWidth="1"/>
    <col min="7949" max="8188" width="13.69921875" style="101"/>
    <col min="8189" max="8189" width="32.8984375" style="101" customWidth="1"/>
    <col min="8190" max="8190" width="3.09765625" style="101" customWidth="1"/>
    <col min="8191" max="8191" width="39" style="101" customWidth="1"/>
    <col min="8192" max="8204" width="18.8984375" style="101" customWidth="1"/>
    <col min="8205" max="8444" width="13.69921875" style="101"/>
    <col min="8445" max="8445" width="32.8984375" style="101" customWidth="1"/>
    <col min="8446" max="8446" width="3.09765625" style="101" customWidth="1"/>
    <col min="8447" max="8447" width="39" style="101" customWidth="1"/>
    <col min="8448" max="8460" width="18.8984375" style="101" customWidth="1"/>
    <col min="8461" max="8700" width="13.69921875" style="101"/>
    <col min="8701" max="8701" width="32.8984375" style="101" customWidth="1"/>
    <col min="8702" max="8702" width="3.09765625" style="101" customWidth="1"/>
    <col min="8703" max="8703" width="39" style="101" customWidth="1"/>
    <col min="8704" max="8716" width="18.8984375" style="101" customWidth="1"/>
    <col min="8717" max="8956" width="13.69921875" style="101"/>
    <col min="8957" max="8957" width="32.8984375" style="101" customWidth="1"/>
    <col min="8958" max="8958" width="3.09765625" style="101" customWidth="1"/>
    <col min="8959" max="8959" width="39" style="101" customWidth="1"/>
    <col min="8960" max="8972" width="18.8984375" style="101" customWidth="1"/>
    <col min="8973" max="9212" width="13.69921875" style="101"/>
    <col min="9213" max="9213" width="32.8984375" style="101" customWidth="1"/>
    <col min="9214" max="9214" width="3.09765625" style="101" customWidth="1"/>
    <col min="9215" max="9215" width="39" style="101" customWidth="1"/>
    <col min="9216" max="9228" width="18.8984375" style="101" customWidth="1"/>
    <col min="9229" max="9468" width="13.69921875" style="101"/>
    <col min="9469" max="9469" width="32.8984375" style="101" customWidth="1"/>
    <col min="9470" max="9470" width="3.09765625" style="101" customWidth="1"/>
    <col min="9471" max="9471" width="39" style="101" customWidth="1"/>
    <col min="9472" max="9484" width="18.8984375" style="101" customWidth="1"/>
    <col min="9485" max="9724" width="13.69921875" style="101"/>
    <col min="9725" max="9725" width="32.8984375" style="101" customWidth="1"/>
    <col min="9726" max="9726" width="3.09765625" style="101" customWidth="1"/>
    <col min="9727" max="9727" width="39" style="101" customWidth="1"/>
    <col min="9728" max="9740" width="18.8984375" style="101" customWidth="1"/>
    <col min="9741" max="9980" width="13.69921875" style="101"/>
    <col min="9981" max="9981" width="32.8984375" style="101" customWidth="1"/>
    <col min="9982" max="9982" width="3.09765625" style="101" customWidth="1"/>
    <col min="9983" max="9983" width="39" style="101" customWidth="1"/>
    <col min="9984" max="9996" width="18.8984375" style="101" customWidth="1"/>
    <col min="9997" max="10236" width="13.69921875" style="101"/>
    <col min="10237" max="10237" width="32.8984375" style="101" customWidth="1"/>
    <col min="10238" max="10238" width="3.09765625" style="101" customWidth="1"/>
    <col min="10239" max="10239" width="39" style="101" customWidth="1"/>
    <col min="10240" max="10252" width="18.8984375" style="101" customWidth="1"/>
    <col min="10253" max="10492" width="13.69921875" style="101"/>
    <col min="10493" max="10493" width="32.8984375" style="101" customWidth="1"/>
    <col min="10494" max="10494" width="3.09765625" style="101" customWidth="1"/>
    <col min="10495" max="10495" width="39" style="101" customWidth="1"/>
    <col min="10496" max="10508" width="18.8984375" style="101" customWidth="1"/>
    <col min="10509" max="10748" width="13.69921875" style="101"/>
    <col min="10749" max="10749" width="32.8984375" style="101" customWidth="1"/>
    <col min="10750" max="10750" width="3.09765625" style="101" customWidth="1"/>
    <col min="10751" max="10751" width="39" style="101" customWidth="1"/>
    <col min="10752" max="10764" width="18.8984375" style="101" customWidth="1"/>
    <col min="10765" max="11004" width="13.69921875" style="101"/>
    <col min="11005" max="11005" width="32.8984375" style="101" customWidth="1"/>
    <col min="11006" max="11006" width="3.09765625" style="101" customWidth="1"/>
    <col min="11007" max="11007" width="39" style="101" customWidth="1"/>
    <col min="11008" max="11020" width="18.8984375" style="101" customWidth="1"/>
    <col min="11021" max="11260" width="13.69921875" style="101"/>
    <col min="11261" max="11261" width="32.8984375" style="101" customWidth="1"/>
    <col min="11262" max="11262" width="3.09765625" style="101" customWidth="1"/>
    <col min="11263" max="11263" width="39" style="101" customWidth="1"/>
    <col min="11264" max="11276" width="18.8984375" style="101" customWidth="1"/>
    <col min="11277" max="11516" width="13.69921875" style="101"/>
    <col min="11517" max="11517" width="32.8984375" style="101" customWidth="1"/>
    <col min="11518" max="11518" width="3.09765625" style="101" customWidth="1"/>
    <col min="11519" max="11519" width="39" style="101" customWidth="1"/>
    <col min="11520" max="11532" width="18.8984375" style="101" customWidth="1"/>
    <col min="11533" max="11772" width="13.69921875" style="101"/>
    <col min="11773" max="11773" width="32.8984375" style="101" customWidth="1"/>
    <col min="11774" max="11774" width="3.09765625" style="101" customWidth="1"/>
    <col min="11775" max="11775" width="39" style="101" customWidth="1"/>
    <col min="11776" max="11788" width="18.8984375" style="101" customWidth="1"/>
    <col min="11789" max="12028" width="13.69921875" style="101"/>
    <col min="12029" max="12029" width="32.8984375" style="101" customWidth="1"/>
    <col min="12030" max="12030" width="3.09765625" style="101" customWidth="1"/>
    <col min="12031" max="12031" width="39" style="101" customWidth="1"/>
    <col min="12032" max="12044" width="18.8984375" style="101" customWidth="1"/>
    <col min="12045" max="12284" width="13.69921875" style="101"/>
    <col min="12285" max="12285" width="32.8984375" style="101" customWidth="1"/>
    <col min="12286" max="12286" width="3.09765625" style="101" customWidth="1"/>
    <col min="12287" max="12287" width="39" style="101" customWidth="1"/>
    <col min="12288" max="12300" width="18.8984375" style="101" customWidth="1"/>
    <col min="12301" max="12540" width="13.69921875" style="101"/>
    <col min="12541" max="12541" width="32.8984375" style="101" customWidth="1"/>
    <col min="12542" max="12542" width="3.09765625" style="101" customWidth="1"/>
    <col min="12543" max="12543" width="39" style="101" customWidth="1"/>
    <col min="12544" max="12556" width="18.8984375" style="101" customWidth="1"/>
    <col min="12557" max="12796" width="13.69921875" style="101"/>
    <col min="12797" max="12797" width="32.8984375" style="101" customWidth="1"/>
    <col min="12798" max="12798" width="3.09765625" style="101" customWidth="1"/>
    <col min="12799" max="12799" width="39" style="101" customWidth="1"/>
    <col min="12800" max="12812" width="18.8984375" style="101" customWidth="1"/>
    <col min="12813" max="13052" width="13.69921875" style="101"/>
    <col min="13053" max="13053" width="32.8984375" style="101" customWidth="1"/>
    <col min="13054" max="13054" width="3.09765625" style="101" customWidth="1"/>
    <col min="13055" max="13055" width="39" style="101" customWidth="1"/>
    <col min="13056" max="13068" width="18.8984375" style="101" customWidth="1"/>
    <col min="13069" max="13308" width="13.69921875" style="101"/>
    <col min="13309" max="13309" width="32.8984375" style="101" customWidth="1"/>
    <col min="13310" max="13310" width="3.09765625" style="101" customWidth="1"/>
    <col min="13311" max="13311" width="39" style="101" customWidth="1"/>
    <col min="13312" max="13324" width="18.8984375" style="101" customWidth="1"/>
    <col min="13325" max="13564" width="13.69921875" style="101"/>
    <col min="13565" max="13565" width="32.8984375" style="101" customWidth="1"/>
    <col min="13566" max="13566" width="3.09765625" style="101" customWidth="1"/>
    <col min="13567" max="13567" width="39" style="101" customWidth="1"/>
    <col min="13568" max="13580" width="18.8984375" style="101" customWidth="1"/>
    <col min="13581" max="13820" width="13.69921875" style="101"/>
    <col min="13821" max="13821" width="32.8984375" style="101" customWidth="1"/>
    <col min="13822" max="13822" width="3.09765625" style="101" customWidth="1"/>
    <col min="13823" max="13823" width="39" style="101" customWidth="1"/>
    <col min="13824" max="13836" width="18.8984375" style="101" customWidth="1"/>
    <col min="13837" max="14076" width="13.69921875" style="101"/>
    <col min="14077" max="14077" width="32.8984375" style="101" customWidth="1"/>
    <col min="14078" max="14078" width="3.09765625" style="101" customWidth="1"/>
    <col min="14079" max="14079" width="39" style="101" customWidth="1"/>
    <col min="14080" max="14092" width="18.8984375" style="101" customWidth="1"/>
    <col min="14093" max="14332" width="13.69921875" style="101"/>
    <col min="14333" max="14333" width="32.8984375" style="101" customWidth="1"/>
    <col min="14334" max="14334" width="3.09765625" style="101" customWidth="1"/>
    <col min="14335" max="14335" width="39" style="101" customWidth="1"/>
    <col min="14336" max="14348" width="18.8984375" style="101" customWidth="1"/>
    <col min="14349" max="14588" width="13.69921875" style="101"/>
    <col min="14589" max="14589" width="32.8984375" style="101" customWidth="1"/>
    <col min="14590" max="14590" width="3.09765625" style="101" customWidth="1"/>
    <col min="14591" max="14591" width="39" style="101" customWidth="1"/>
    <col min="14592" max="14604" width="18.8984375" style="101" customWidth="1"/>
    <col min="14605" max="14844" width="13.69921875" style="101"/>
    <col min="14845" max="14845" width="32.8984375" style="101" customWidth="1"/>
    <col min="14846" max="14846" width="3.09765625" style="101" customWidth="1"/>
    <col min="14847" max="14847" width="39" style="101" customWidth="1"/>
    <col min="14848" max="14860" width="18.8984375" style="101" customWidth="1"/>
    <col min="14861" max="15100" width="13.69921875" style="101"/>
    <col min="15101" max="15101" width="32.8984375" style="101" customWidth="1"/>
    <col min="15102" max="15102" width="3.09765625" style="101" customWidth="1"/>
    <col min="15103" max="15103" width="39" style="101" customWidth="1"/>
    <col min="15104" max="15116" width="18.8984375" style="101" customWidth="1"/>
    <col min="15117" max="15356" width="13.69921875" style="101"/>
    <col min="15357" max="15357" width="32.8984375" style="101" customWidth="1"/>
    <col min="15358" max="15358" width="3.09765625" style="101" customWidth="1"/>
    <col min="15359" max="15359" width="39" style="101" customWidth="1"/>
    <col min="15360" max="15372" width="18.8984375" style="101" customWidth="1"/>
    <col min="15373" max="15612" width="13.69921875" style="101"/>
    <col min="15613" max="15613" width="32.8984375" style="101" customWidth="1"/>
    <col min="15614" max="15614" width="3.09765625" style="101" customWidth="1"/>
    <col min="15615" max="15615" width="39" style="101" customWidth="1"/>
    <col min="15616" max="15628" width="18.8984375" style="101" customWidth="1"/>
    <col min="15629" max="15868" width="13.69921875" style="101"/>
    <col min="15869" max="15869" width="32.8984375" style="101" customWidth="1"/>
    <col min="15870" max="15870" width="3.09765625" style="101" customWidth="1"/>
    <col min="15871" max="15871" width="39" style="101" customWidth="1"/>
    <col min="15872" max="15884" width="18.8984375" style="101" customWidth="1"/>
    <col min="15885" max="16124" width="13.69921875" style="101"/>
    <col min="16125" max="16125" width="32.8984375" style="101" customWidth="1"/>
    <col min="16126" max="16126" width="3.09765625" style="101" customWidth="1"/>
    <col min="16127" max="16127" width="39" style="101" customWidth="1"/>
    <col min="16128" max="16140" width="18.8984375" style="101" customWidth="1"/>
    <col min="16141" max="16384" width="13.69921875" style="101"/>
  </cols>
  <sheetData>
    <row r="1" spans="1:16">
      <c r="A1" s="145"/>
      <c r="B1" s="145"/>
      <c r="C1" s="145"/>
      <c r="D1" s="145"/>
      <c r="E1" s="145"/>
      <c r="F1" s="146"/>
      <c r="G1" s="146"/>
      <c r="J1" s="146"/>
      <c r="K1" s="146"/>
      <c r="L1" s="146"/>
      <c r="M1" s="146"/>
    </row>
    <row r="2" spans="1:16">
      <c r="A2" s="145"/>
      <c r="B2" s="145"/>
      <c r="C2" s="145"/>
      <c r="D2" s="145"/>
      <c r="E2" s="145"/>
      <c r="F2" s="146"/>
      <c r="G2" s="146"/>
      <c r="J2" s="146"/>
      <c r="K2" s="146"/>
      <c r="L2" s="146"/>
      <c r="M2" s="146"/>
    </row>
    <row r="3" spans="1:16" ht="16.8">
      <c r="A3" s="128"/>
      <c r="B3" s="128"/>
      <c r="C3" s="128"/>
      <c r="D3" s="128"/>
      <c r="E3" s="128"/>
      <c r="F3" s="128" t="str">
        <f>F7&amp;F5</f>
        <v>ACT2020.YTD</v>
      </c>
      <c r="G3" s="128"/>
      <c r="H3" s="128" t="str">
        <f>Variables!I43&amp;H5&amp;"; INITIATIVEID.INITIATIVEID NOT IN (202001, 202002, 202003, 202004, 202005, 202006, 202007, 202008, 202009, 202010, 202011, 202012)"</f>
        <v>BUD2020.TOT; INITIATIVEID.INITIATIVEID NOT IN (202001, 202002, 202003, 202004, 202005, 202006, 202007, 202008, 202009, 202010, 202011, 202012)</v>
      </c>
      <c r="I3" s="128" t="str">
        <f>Variables!I43&amp;I5</f>
        <v>BUD2020.TOT</v>
      </c>
      <c r="J3" s="128" t="str">
        <f>$F$8&amp;J5</f>
        <v>CYF2020.TOT</v>
      </c>
      <c r="K3" s="128" t="str">
        <f>$F$8&amp;K5</f>
        <v>CYF2020.CYFScenario1</v>
      </c>
      <c r="L3" s="128"/>
      <c r="M3" s="128"/>
      <c r="N3" s="128" t="str">
        <f>$F$8&amp;N5</f>
        <v>CYF2020.CYFScenario2</v>
      </c>
      <c r="O3" s="128"/>
      <c r="P3" s="128"/>
    </row>
    <row r="4" spans="1:16" ht="16.8">
      <c r="A4" s="128"/>
      <c r="B4" s="145"/>
      <c r="C4" s="145"/>
      <c r="D4" s="145"/>
      <c r="E4" s="146"/>
      <c r="F4" s="124"/>
      <c r="G4" s="124">
        <f>F4/$F$6*12</f>
        <v>0</v>
      </c>
      <c r="H4" s="124"/>
      <c r="I4" s="124"/>
      <c r="J4" s="124"/>
      <c r="K4" s="124"/>
      <c r="L4" s="124">
        <f>K4-J4</f>
        <v>0</v>
      </c>
      <c r="M4" s="125">
        <f>IF(J4=0,0,L4/J4)</f>
        <v>0</v>
      </c>
      <c r="N4" s="124"/>
      <c r="O4" s="124">
        <f>N4-M4</f>
        <v>0</v>
      </c>
      <c r="P4" s="125">
        <f>IF(M4=0,0,O4/M4)</f>
        <v>0</v>
      </c>
    </row>
    <row r="5" spans="1:16" ht="16.8">
      <c r="A5" s="128"/>
      <c r="B5" s="145"/>
      <c r="C5" s="145"/>
      <c r="D5" s="145"/>
      <c r="E5" s="146"/>
      <c r="F5" s="130" t="s">
        <v>333</v>
      </c>
      <c r="G5" s="130"/>
      <c r="H5" s="130" t="s">
        <v>334</v>
      </c>
      <c r="I5" s="130" t="s">
        <v>334</v>
      </c>
      <c r="J5" s="130" t="s">
        <v>334</v>
      </c>
      <c r="K5" s="130" t="s">
        <v>529</v>
      </c>
      <c r="L5" s="146"/>
      <c r="M5" s="146"/>
      <c r="N5" s="130" t="s">
        <v>530</v>
      </c>
    </row>
    <row r="6" spans="1:16" ht="16.8">
      <c r="A6" s="128"/>
      <c r="B6" s="145"/>
      <c r="C6" s="145"/>
      <c r="D6" s="145"/>
      <c r="E6" s="145"/>
      <c r="F6" s="131">
        <f>_xll.GetPeriod("System")</f>
        <v>5</v>
      </c>
      <c r="G6" s="132"/>
      <c r="J6" s="146"/>
      <c r="K6" s="146"/>
      <c r="L6" s="146"/>
      <c r="M6" s="146"/>
    </row>
    <row r="7" spans="1:16" ht="16.8">
      <c r="A7" s="128"/>
      <c r="B7" s="145"/>
      <c r="C7" s="145"/>
      <c r="D7" s="145"/>
      <c r="E7" s="145"/>
      <c r="F7" s="131" t="str">
        <f>Variables!$I$41</f>
        <v>ACT2020</v>
      </c>
      <c r="G7" s="132" t="s">
        <v>461</v>
      </c>
      <c r="J7" s="146"/>
      <c r="K7" s="146"/>
      <c r="L7" s="146"/>
      <c r="M7" s="146"/>
    </row>
    <row r="8" spans="1:16" ht="16.8">
      <c r="A8" s="128"/>
      <c r="B8" s="145"/>
      <c r="C8" s="145"/>
      <c r="D8" s="145"/>
      <c r="E8" s="145"/>
      <c r="F8" s="131" t="str">
        <f>"CYF"&amp;Variables!I16</f>
        <v>CYF2020</v>
      </c>
      <c r="G8" s="132" t="s">
        <v>462</v>
      </c>
      <c r="J8" s="146"/>
      <c r="K8" s="146"/>
      <c r="L8" s="146"/>
      <c r="M8" s="146"/>
    </row>
    <row r="9" spans="1:16" ht="16.8">
      <c r="A9" s="128"/>
      <c r="B9" s="129" t="s">
        <v>463</v>
      </c>
      <c r="C9" s="129"/>
      <c r="D9" s="129"/>
      <c r="E9" s="129"/>
      <c r="F9" s="129"/>
      <c r="G9" s="129"/>
      <c r="H9" s="129"/>
      <c r="I9" s="129"/>
      <c r="J9" s="129"/>
      <c r="K9" s="129"/>
      <c r="L9" s="129"/>
      <c r="M9" s="129"/>
      <c r="N9" s="129"/>
      <c r="O9" s="129"/>
      <c r="P9" s="129"/>
    </row>
    <row r="10" spans="1:16" ht="16.8">
      <c r="A10" s="128"/>
      <c r="B10" s="129"/>
      <c r="C10" s="145"/>
      <c r="D10" s="145"/>
      <c r="E10" s="145"/>
      <c r="F10" s="146"/>
      <c r="G10" s="146"/>
      <c r="J10" s="146"/>
      <c r="K10" s="146"/>
      <c r="L10" s="146"/>
      <c r="M10" s="146"/>
    </row>
    <row r="11" spans="1:16" ht="16.8">
      <c r="A11" s="128"/>
      <c r="B11" s="129"/>
      <c r="C11" s="145"/>
      <c r="D11" s="145"/>
      <c r="E11" s="145"/>
      <c r="F11" s="146"/>
      <c r="G11" s="146"/>
      <c r="J11" s="146"/>
      <c r="K11" s="146"/>
      <c r="L11" s="146"/>
      <c r="M11" s="146"/>
    </row>
    <row r="12" spans="1:16" ht="16.8">
      <c r="A12" s="128"/>
      <c r="B12" s="129"/>
      <c r="C12" s="145"/>
      <c r="D12" s="145"/>
      <c r="E12" s="145"/>
      <c r="F12" s="146"/>
      <c r="G12" s="146"/>
      <c r="J12" s="146"/>
      <c r="K12" s="146"/>
      <c r="L12" s="146"/>
      <c r="M12" s="146"/>
    </row>
    <row r="13" spans="1:16" ht="12" customHeight="1">
      <c r="A13" s="128"/>
      <c r="B13" s="129"/>
      <c r="C13" s="145"/>
      <c r="D13" s="145"/>
      <c r="E13" s="145"/>
      <c r="F13" s="146"/>
      <c r="G13" s="146"/>
      <c r="J13" s="146"/>
      <c r="K13" s="146"/>
      <c r="L13" s="146"/>
      <c r="M13" s="146"/>
    </row>
    <row r="14" spans="1:16" s="103" customFormat="1" ht="32.4">
      <c r="A14" s="128"/>
      <c r="B14" s="129"/>
      <c r="C14" s="147"/>
      <c r="D14" s="147"/>
      <c r="E14" s="118" t="s">
        <v>531</v>
      </c>
      <c r="F14" s="118"/>
      <c r="G14" s="118"/>
      <c r="H14" s="118"/>
      <c r="I14" s="118"/>
      <c r="J14" s="118"/>
      <c r="K14" s="118"/>
      <c r="L14" s="118"/>
      <c r="M14" s="118"/>
      <c r="N14" s="118"/>
      <c r="O14" s="118"/>
      <c r="P14" s="118"/>
    </row>
    <row r="15" spans="1:16" s="103" customFormat="1" ht="19.2">
      <c r="A15" s="128"/>
      <c r="B15" s="129"/>
      <c r="C15" s="148"/>
      <c r="D15" s="148"/>
      <c r="E15" s="119" t="str">
        <f>Variables!$I$19</f>
        <v>KHA Health</v>
      </c>
      <c r="F15" s="149"/>
      <c r="G15" s="149"/>
      <c r="H15" s="149"/>
      <c r="I15" s="149"/>
      <c r="J15" s="149"/>
      <c r="K15" s="149"/>
      <c r="L15" s="149"/>
      <c r="M15" s="149"/>
      <c r="N15" s="149"/>
      <c r="O15" s="149"/>
      <c r="P15" s="149"/>
    </row>
    <row r="16" spans="1:16" s="103" customFormat="1" ht="19.2">
      <c r="A16" s="128"/>
      <c r="B16" s="129"/>
      <c r="C16" s="147"/>
      <c r="D16" s="147"/>
      <c r="E16" s="119" t="str">
        <f>"For The "&amp;Variables!$I$21</f>
        <v>For The Period Ending November 30, 2019</v>
      </c>
      <c r="F16" s="149"/>
      <c r="G16" s="149"/>
      <c r="H16" s="149"/>
      <c r="I16" s="149"/>
      <c r="J16" s="149"/>
      <c r="K16" s="149"/>
      <c r="L16" s="149"/>
      <c r="M16" s="149"/>
      <c r="N16" s="149"/>
      <c r="O16" s="149"/>
      <c r="P16" s="149"/>
    </row>
    <row r="17" spans="1:16" s="103" customFormat="1" ht="16.8">
      <c r="A17" s="128"/>
      <c r="B17" s="129"/>
      <c r="C17" s="147"/>
      <c r="D17" s="147"/>
      <c r="E17" s="150" t="str">
        <f>Variables!I35</f>
        <v/>
      </c>
      <c r="F17" s="120">
        <f>Variables!$I$16</f>
        <v>2020</v>
      </c>
      <c r="G17" s="120" t="s">
        <v>272</v>
      </c>
      <c r="H17" s="120" t="s">
        <v>526</v>
      </c>
      <c r="I17" s="120" t="s">
        <v>527</v>
      </c>
      <c r="J17" s="120" t="s">
        <v>272</v>
      </c>
      <c r="K17" s="120" t="s">
        <v>525</v>
      </c>
      <c r="L17" s="120" t="str">
        <f>K17</f>
        <v>Scenario1</v>
      </c>
      <c r="M17" s="120" t="str">
        <f>K17</f>
        <v>Scenario1</v>
      </c>
      <c r="N17" s="120" t="s">
        <v>528</v>
      </c>
      <c r="O17" s="120" t="str">
        <f>N17</f>
        <v>Scenario2</v>
      </c>
      <c r="P17" s="120" t="str">
        <f>N17</f>
        <v>Scenario2</v>
      </c>
    </row>
    <row r="18" spans="1:16" s="103" customFormat="1" ht="16.8">
      <c r="A18" s="128" t="s">
        <v>84</v>
      </c>
      <c r="B18" s="129"/>
      <c r="C18" s="147"/>
      <c r="D18" s="147"/>
      <c r="E18" s="151"/>
      <c r="F18" s="120" t="s">
        <v>270</v>
      </c>
      <c r="G18" s="120" t="s">
        <v>269</v>
      </c>
      <c r="H18" s="120" t="s">
        <v>308</v>
      </c>
      <c r="I18" s="120" t="s">
        <v>308</v>
      </c>
      <c r="J18" s="120" t="s">
        <v>271</v>
      </c>
      <c r="K18" s="120" t="s">
        <v>271</v>
      </c>
      <c r="L18" s="120" t="s">
        <v>274</v>
      </c>
      <c r="M18" s="133" t="s">
        <v>273</v>
      </c>
      <c r="N18" s="120" t="s">
        <v>271</v>
      </c>
      <c r="O18" s="120" t="s">
        <v>274</v>
      </c>
      <c r="P18" s="133" t="s">
        <v>273</v>
      </c>
    </row>
    <row r="19" spans="1:16" ht="16.8" hidden="1">
      <c r="A19" s="128"/>
      <c r="B19" s="129" t="str">
        <f>B23</f>
        <v>[HideRow]</v>
      </c>
      <c r="C19" s="152"/>
      <c r="D19" s="152"/>
      <c r="E19" s="122" t="s">
        <v>193</v>
      </c>
      <c r="F19" s="122"/>
      <c r="G19" s="122"/>
      <c r="H19" s="122"/>
      <c r="I19" s="122"/>
      <c r="J19" s="122"/>
      <c r="K19" s="122"/>
      <c r="L19" s="122"/>
      <c r="M19" s="122"/>
      <c r="N19" s="122"/>
      <c r="O19" s="122"/>
      <c r="P19" s="122"/>
    </row>
    <row r="20" spans="1:16" ht="16.8" hidden="1">
      <c r="A20" s="128" t="s">
        <v>194</v>
      </c>
      <c r="B20" s="129" t="str">
        <f>IF(AND(MAX(G20:M20)=0,MIN(G20:M20)=0),"[HideRow]","")</f>
        <v>[HideRow]</v>
      </c>
      <c r="C20" s="152"/>
      <c r="D20" s="152"/>
      <c r="E20" s="123" t="s">
        <v>195</v>
      </c>
      <c r="F20" s="124">
        <v>0</v>
      </c>
      <c r="G20" s="124">
        <f>F20/$F$6*12</f>
        <v>0</v>
      </c>
      <c r="H20" s="124">
        <v>0</v>
      </c>
      <c r="I20" s="124">
        <v>0</v>
      </c>
      <c r="J20" s="124">
        <v>0</v>
      </c>
      <c r="K20" s="124">
        <v>0</v>
      </c>
      <c r="L20" s="124">
        <f>K20-J20</f>
        <v>0</v>
      </c>
      <c r="M20" s="125">
        <f>IF(J20=0,0,L20/J20)</f>
        <v>0</v>
      </c>
      <c r="N20" s="124">
        <v>0</v>
      </c>
      <c r="O20" s="124">
        <f>N20-M20</f>
        <v>0</v>
      </c>
      <c r="P20" s="125">
        <f>IF(M20=0,0,O20/M20)</f>
        <v>0</v>
      </c>
    </row>
    <row r="21" spans="1:16" ht="16.8" hidden="1">
      <c r="A21" s="128" t="s">
        <v>196</v>
      </c>
      <c r="B21" s="129" t="str">
        <f>IF(AND(MAX(G21:M21)=0,MIN(G21:M21)=0),"[HideRow]","")</f>
        <v>[HideRow]</v>
      </c>
      <c r="C21" s="152"/>
      <c r="D21" s="152"/>
      <c r="E21" s="123" t="s">
        <v>197</v>
      </c>
      <c r="F21" s="124">
        <v>0</v>
      </c>
      <c r="G21" s="124">
        <f>F21/$F$6*12</f>
        <v>0</v>
      </c>
      <c r="H21" s="124">
        <v>0</v>
      </c>
      <c r="I21" s="124">
        <v>0</v>
      </c>
      <c r="J21" s="124">
        <v>0</v>
      </c>
      <c r="K21" s="124">
        <v>0</v>
      </c>
      <c r="L21" s="124">
        <f>K21-J21</f>
        <v>0</v>
      </c>
      <c r="M21" s="125">
        <f>IF(J21=0,0,L21/J21)</f>
        <v>0</v>
      </c>
      <c r="N21" s="124">
        <v>0</v>
      </c>
      <c r="O21" s="124">
        <f>N21-M21</f>
        <v>0</v>
      </c>
      <c r="P21" s="125">
        <f>IF(M21=0,0,O21/M21)</f>
        <v>0</v>
      </c>
    </row>
    <row r="22" spans="1:16" ht="16.8" hidden="1">
      <c r="A22" s="128" t="s">
        <v>198</v>
      </c>
      <c r="B22" s="129" t="str">
        <f>IF(AND(MAX(G22:M22)=0,MIN(G22:M22)=0),"[HideRow]","")</f>
        <v>[HideRow]</v>
      </c>
      <c r="C22" s="152"/>
      <c r="D22" s="152"/>
      <c r="E22" s="123" t="s">
        <v>199</v>
      </c>
      <c r="F22" s="124">
        <v>0</v>
      </c>
      <c r="G22" s="124">
        <f>F22/$F$6*12</f>
        <v>0</v>
      </c>
      <c r="H22" s="124">
        <v>0</v>
      </c>
      <c r="I22" s="124">
        <v>0</v>
      </c>
      <c r="J22" s="124">
        <v>0</v>
      </c>
      <c r="K22" s="124">
        <v>0</v>
      </c>
      <c r="L22" s="124">
        <f>K22-J22</f>
        <v>0</v>
      </c>
      <c r="M22" s="125">
        <f>IF(J22=0,0,L22/J22)</f>
        <v>0</v>
      </c>
      <c r="N22" s="124">
        <v>0</v>
      </c>
      <c r="O22" s="124">
        <f>N22-M22</f>
        <v>0</v>
      </c>
      <c r="P22" s="125">
        <f>IF(M22=0,0,O22/M22)</f>
        <v>0</v>
      </c>
    </row>
    <row r="23" spans="1:16" ht="16.8" hidden="1">
      <c r="A23" s="128"/>
      <c r="B23" s="129" t="str">
        <f>IF(AND(MAX(G23:M23)=0,MIN(G23:M23)=0),"[HideRow]","")</f>
        <v>[HideRow]</v>
      </c>
      <c r="C23" s="152"/>
      <c r="D23" s="152"/>
      <c r="E23" s="134" t="s">
        <v>200</v>
      </c>
      <c r="F23" s="126">
        <f>SUM(F20:F22)</f>
        <v>0</v>
      </c>
      <c r="G23" s="126">
        <f>SUM(G20:G22)</f>
        <v>0</v>
      </c>
      <c r="H23" s="126">
        <f>SUM(H20:H22)</f>
        <v>0</v>
      </c>
      <c r="I23" s="126">
        <f>SUM(I20:I22)</f>
        <v>0</v>
      </c>
      <c r="J23" s="126">
        <f>SUM(J20:J22)</f>
        <v>0</v>
      </c>
      <c r="K23" s="126">
        <f>SUM(K20:K22)</f>
        <v>0</v>
      </c>
      <c r="L23" s="126">
        <f>K23-J23</f>
        <v>0</v>
      </c>
      <c r="M23" s="127">
        <f>IF(J23=0,0,L23/J23)</f>
        <v>0</v>
      </c>
      <c r="N23" s="126">
        <f>SUM(N20:N22)</f>
        <v>0</v>
      </c>
      <c r="O23" s="126">
        <f>N23-M23</f>
        <v>0</v>
      </c>
      <c r="P23" s="127">
        <f>IF(M23=0,0,O23/M23)</f>
        <v>0</v>
      </c>
    </row>
    <row r="24" spans="1:16" ht="16.8" hidden="1">
      <c r="A24" s="128"/>
      <c r="B24" s="129" t="str">
        <f>B23</f>
        <v>[HideRow]</v>
      </c>
      <c r="C24" s="152"/>
      <c r="D24" s="152"/>
      <c r="E24" s="153"/>
      <c r="F24" s="104"/>
      <c r="G24" s="104"/>
      <c r="H24" s="104"/>
      <c r="I24" s="104"/>
      <c r="J24" s="104"/>
      <c r="K24" s="104"/>
      <c r="L24" s="104"/>
      <c r="M24" s="154"/>
      <c r="N24" s="104"/>
      <c r="O24" s="104"/>
      <c r="P24" s="154"/>
    </row>
    <row r="25" spans="1:16" ht="16.8" hidden="1">
      <c r="A25" s="128"/>
      <c r="B25" s="129" t="str">
        <f>B30</f>
        <v>[HideRow]</v>
      </c>
      <c r="C25" s="152"/>
      <c r="D25" s="152"/>
      <c r="E25" s="122" t="s">
        <v>201</v>
      </c>
      <c r="F25" s="122"/>
      <c r="G25" s="122"/>
      <c r="H25" s="122"/>
      <c r="I25" s="122"/>
      <c r="J25" s="122"/>
      <c r="K25" s="122"/>
      <c r="L25" s="122"/>
      <c r="M25" s="122"/>
      <c r="N25" s="122"/>
      <c r="O25" s="122"/>
      <c r="P25" s="122"/>
    </row>
    <row r="26" spans="1:16" ht="16.8" hidden="1">
      <c r="A26" s="128" t="s">
        <v>202</v>
      </c>
      <c r="B26" s="129" t="str">
        <f>IF(AND(MAX(G26:M26)=0,MIN(G26:M26)=0),"[HideRow]","")</f>
        <v>[HideRow]</v>
      </c>
      <c r="C26" s="152"/>
      <c r="D26" s="152"/>
      <c r="E26" s="123" t="s">
        <v>203</v>
      </c>
      <c r="F26" s="124">
        <v>0</v>
      </c>
      <c r="G26" s="124">
        <f>F26/$F$6*12</f>
        <v>0</v>
      </c>
      <c r="H26" s="124">
        <v>0</v>
      </c>
      <c r="I26" s="124">
        <v>0</v>
      </c>
      <c r="J26" s="124">
        <v>0</v>
      </c>
      <c r="K26" s="124">
        <v>0</v>
      </c>
      <c r="L26" s="124">
        <f>J26-K26</f>
        <v>0</v>
      </c>
      <c r="M26" s="125">
        <f>IF(J26=0,0,L26/J26)</f>
        <v>0</v>
      </c>
      <c r="N26" s="124">
        <v>0</v>
      </c>
      <c r="O26" s="124">
        <f>M26-N26</f>
        <v>0</v>
      </c>
      <c r="P26" s="125">
        <f>IF(M26=0,0,O26/M26)</f>
        <v>0</v>
      </c>
    </row>
    <row r="27" spans="1:16" ht="16.8" hidden="1">
      <c r="A27" s="128" t="s">
        <v>204</v>
      </c>
      <c r="B27" s="129" t="str">
        <f>IF(AND(MAX(G27:M27)=0,MIN(G27:M27)=0),"[HideRow]","")</f>
        <v>[HideRow]</v>
      </c>
      <c r="C27" s="152"/>
      <c r="D27" s="152"/>
      <c r="E27" s="123" t="s">
        <v>205</v>
      </c>
      <c r="F27" s="124">
        <v>0</v>
      </c>
      <c r="G27" s="124">
        <f>F27/$F$6*12</f>
        <v>0</v>
      </c>
      <c r="H27" s="124">
        <v>0</v>
      </c>
      <c r="I27" s="124">
        <v>0</v>
      </c>
      <c r="J27" s="124">
        <v>0</v>
      </c>
      <c r="K27" s="124">
        <v>0</v>
      </c>
      <c r="L27" s="124">
        <f>J27-K27</f>
        <v>0</v>
      </c>
      <c r="M27" s="125">
        <f>IF(J27=0,0,L27/J27)</f>
        <v>0</v>
      </c>
      <c r="N27" s="124">
        <v>0</v>
      </c>
      <c r="O27" s="124">
        <f>M27-N27</f>
        <v>0</v>
      </c>
      <c r="P27" s="125">
        <f>IF(M27=0,0,O27/M27)</f>
        <v>0</v>
      </c>
    </row>
    <row r="28" spans="1:16" ht="16.8" hidden="1">
      <c r="A28" s="128" t="s">
        <v>206</v>
      </c>
      <c r="B28" s="129" t="str">
        <f>IF(AND(MAX(G28:M28)=0,MIN(G28:M28)=0),"[HideRow]","")</f>
        <v>[HideRow]</v>
      </c>
      <c r="C28" s="152"/>
      <c r="D28" s="152"/>
      <c r="E28" s="123" t="s">
        <v>207</v>
      </c>
      <c r="F28" s="124">
        <v>0</v>
      </c>
      <c r="G28" s="124">
        <f>F28/$F$6*12</f>
        <v>0</v>
      </c>
      <c r="H28" s="124">
        <v>0</v>
      </c>
      <c r="I28" s="124">
        <v>0</v>
      </c>
      <c r="J28" s="124">
        <v>0</v>
      </c>
      <c r="K28" s="124">
        <v>0</v>
      </c>
      <c r="L28" s="124">
        <f>J28-K28</f>
        <v>0</v>
      </c>
      <c r="M28" s="125">
        <f>IF(J28=0,0,L28/J28)</f>
        <v>0</v>
      </c>
      <c r="N28" s="124">
        <v>0</v>
      </c>
      <c r="O28" s="124">
        <f>M28-N28</f>
        <v>0</v>
      </c>
      <c r="P28" s="125">
        <f>IF(M28=0,0,O28/M28)</f>
        <v>0</v>
      </c>
    </row>
    <row r="29" spans="1:16" ht="16.8" hidden="1">
      <c r="A29" s="128" t="s">
        <v>208</v>
      </c>
      <c r="B29" s="129" t="str">
        <f>IF(AND(MAX(G29:M29)=0,MIN(G29:M29)=0),"[HideRow]","")</f>
        <v>[HideRow]</v>
      </c>
      <c r="C29" s="152"/>
      <c r="D29" s="152"/>
      <c r="E29" s="123" t="s">
        <v>209</v>
      </c>
      <c r="F29" s="124">
        <v>0</v>
      </c>
      <c r="G29" s="124">
        <f>F29/$F$6*12</f>
        <v>0</v>
      </c>
      <c r="H29" s="124">
        <v>0</v>
      </c>
      <c r="I29" s="124">
        <v>0</v>
      </c>
      <c r="J29" s="124">
        <v>0</v>
      </c>
      <c r="K29" s="124">
        <v>0</v>
      </c>
      <c r="L29" s="124">
        <f>J29-K29</f>
        <v>0</v>
      </c>
      <c r="M29" s="125">
        <f>IF(J29=0,0,L29/J29)</f>
        <v>0</v>
      </c>
      <c r="N29" s="124">
        <v>0</v>
      </c>
      <c r="O29" s="124">
        <f>M29-N29</f>
        <v>0</v>
      </c>
      <c r="P29" s="125">
        <f>IF(M29=0,0,O29/M29)</f>
        <v>0</v>
      </c>
    </row>
    <row r="30" spans="1:16" ht="16.8" hidden="1">
      <c r="A30" s="135"/>
      <c r="B30" s="129" t="str">
        <f>IF(AND(MAX(G30:M30)=0,MIN(G30:M30)=0),"[HideRow]","")</f>
        <v>[HideRow]</v>
      </c>
      <c r="C30" s="152"/>
      <c r="D30" s="152"/>
      <c r="E30" s="134" t="s">
        <v>210</v>
      </c>
      <c r="F30" s="126">
        <f>SUM(F26:F29)</f>
        <v>0</v>
      </c>
      <c r="G30" s="126">
        <f>SUM(G26:G29)</f>
        <v>0</v>
      </c>
      <c r="H30" s="126">
        <f>SUM(H26:H29)</f>
        <v>0</v>
      </c>
      <c r="I30" s="126">
        <f>SUM(I26:I29)</f>
        <v>0</v>
      </c>
      <c r="J30" s="126">
        <f>SUM(J26:J29)</f>
        <v>0</v>
      </c>
      <c r="K30" s="126">
        <f>SUM(K26:K29)</f>
        <v>0</v>
      </c>
      <c r="L30" s="126">
        <f>J30-K30</f>
        <v>0</v>
      </c>
      <c r="M30" s="127">
        <f>IF(J30=0,0,L30/J30)</f>
        <v>0</v>
      </c>
      <c r="N30" s="126">
        <f>SUM(N26:N29)</f>
        <v>0</v>
      </c>
      <c r="O30" s="126">
        <f>M30-N30</f>
        <v>0</v>
      </c>
      <c r="P30" s="127">
        <f>IF(M30=0,0,O30/M30)</f>
        <v>0</v>
      </c>
    </row>
    <row r="31" spans="1:16" ht="16.8" hidden="1">
      <c r="A31" s="128"/>
      <c r="B31" s="129" t="str">
        <f>B30</f>
        <v>[HideRow]</v>
      </c>
      <c r="C31" s="152"/>
      <c r="D31" s="152"/>
      <c r="E31" s="153"/>
      <c r="F31" s="104"/>
      <c r="G31" s="104"/>
      <c r="H31" s="104"/>
      <c r="I31" s="104"/>
      <c r="J31" s="104"/>
      <c r="K31" s="104"/>
      <c r="L31" s="104"/>
      <c r="M31" s="154"/>
      <c r="N31" s="104"/>
      <c r="O31" s="104"/>
      <c r="P31" s="154"/>
    </row>
    <row r="32" spans="1:16" ht="16.8" hidden="1">
      <c r="A32" s="128"/>
      <c r="B32" s="129" t="str">
        <f>IF(AND(MAX(G32:M32)=0,MIN(G32:M32)=0),"[HideRow]","")</f>
        <v>[HideRow]</v>
      </c>
      <c r="C32" s="152"/>
      <c r="D32" s="152"/>
      <c r="E32" s="134" t="s">
        <v>211</v>
      </c>
      <c r="F32" s="126">
        <f>F23-F30</f>
        <v>0</v>
      </c>
      <c r="G32" s="126">
        <f>G23-G30</f>
        <v>0</v>
      </c>
      <c r="H32" s="126">
        <f>H23-H30</f>
        <v>0</v>
      </c>
      <c r="I32" s="126">
        <f>I23-I30</f>
        <v>0</v>
      </c>
      <c r="J32" s="126">
        <f>J23-J30</f>
        <v>0</v>
      </c>
      <c r="K32" s="126">
        <f>K23-K30</f>
        <v>0</v>
      </c>
      <c r="L32" s="126">
        <f>K32-J32</f>
        <v>0</v>
      </c>
      <c r="M32" s="127">
        <f>IF(J32=0,0,L32/J32)</f>
        <v>0</v>
      </c>
      <c r="N32" s="126">
        <f>N23-N30</f>
        <v>0</v>
      </c>
      <c r="O32" s="126">
        <f>N32-M32</f>
        <v>0</v>
      </c>
      <c r="P32" s="127">
        <f>IF(M32=0,0,O32/M32)</f>
        <v>0</v>
      </c>
    </row>
    <row r="33" spans="1:16" ht="16.8" hidden="1">
      <c r="A33" s="128"/>
      <c r="B33" s="129" t="str">
        <f>B34</f>
        <v>[HideRow]</v>
      </c>
      <c r="C33" s="152"/>
      <c r="D33" s="152"/>
      <c r="E33" s="155"/>
      <c r="F33" s="104"/>
      <c r="G33" s="104"/>
      <c r="H33" s="104"/>
      <c r="I33" s="104"/>
      <c r="J33" s="104"/>
      <c r="K33" s="104"/>
      <c r="L33" s="104"/>
      <c r="M33" s="154"/>
      <c r="N33" s="104"/>
      <c r="O33" s="104"/>
      <c r="P33" s="154"/>
    </row>
    <row r="34" spans="1:16" ht="16.8" hidden="1">
      <c r="A34" s="128" t="s">
        <v>212</v>
      </c>
      <c r="B34" s="129" t="str">
        <f>IF(AND(MAX(G34:M34)=0,MIN(G34:M34)=0),"[HideRow]","")</f>
        <v>[HideRow]</v>
      </c>
      <c r="C34" s="152"/>
      <c r="D34" s="152"/>
      <c r="E34" s="123" t="s">
        <v>213</v>
      </c>
      <c r="F34" s="124">
        <v>0</v>
      </c>
      <c r="G34" s="124">
        <f>F34/$F$6*12</f>
        <v>0</v>
      </c>
      <c r="H34" s="124">
        <v>0</v>
      </c>
      <c r="I34" s="124">
        <v>0</v>
      </c>
      <c r="J34" s="124">
        <v>0</v>
      </c>
      <c r="K34" s="124">
        <v>0</v>
      </c>
      <c r="L34" s="124">
        <f>K34-J34</f>
        <v>0</v>
      </c>
      <c r="M34" s="125">
        <f>IF(J34=0,0,L34/J34)</f>
        <v>0</v>
      </c>
      <c r="N34" s="124">
        <v>0</v>
      </c>
      <c r="O34" s="124">
        <f>N34-M34</f>
        <v>0</v>
      </c>
      <c r="P34" s="125">
        <f>IF(M34=0,0,O34/M34)</f>
        <v>0</v>
      </c>
    </row>
    <row r="35" spans="1:16" ht="16.8" hidden="1">
      <c r="A35" s="135"/>
      <c r="B35" s="129" t="str">
        <f>B36</f>
        <v>[HideRow]</v>
      </c>
      <c r="C35" s="152"/>
      <c r="D35" s="152"/>
      <c r="E35" s="153"/>
      <c r="F35" s="104"/>
      <c r="G35" s="104"/>
      <c r="H35" s="104"/>
      <c r="I35" s="104"/>
      <c r="J35" s="104"/>
      <c r="K35" s="104"/>
      <c r="L35" s="104"/>
      <c r="M35" s="154"/>
      <c r="N35" s="104"/>
      <c r="O35" s="104"/>
      <c r="P35" s="154"/>
    </row>
    <row r="36" spans="1:16" ht="16.8" hidden="1">
      <c r="A36" s="128"/>
      <c r="B36" s="129" t="str">
        <f>IF(AND(MAX(G36:M36)=0,MIN(G36:M36)=0),"[HideRow]","")</f>
        <v>[HideRow]</v>
      </c>
      <c r="C36" s="152"/>
      <c r="D36" s="152"/>
      <c r="E36" s="134" t="s">
        <v>214</v>
      </c>
      <c r="F36" s="126">
        <f>SUM(F32:F35)</f>
        <v>0</v>
      </c>
      <c r="G36" s="126">
        <f>SUM(G32:G35)</f>
        <v>0</v>
      </c>
      <c r="H36" s="126">
        <f>SUM(H32:H35)</f>
        <v>0</v>
      </c>
      <c r="I36" s="126">
        <f>SUM(I32:I35)</f>
        <v>0</v>
      </c>
      <c r="J36" s="126">
        <f>SUM(J32:J35)</f>
        <v>0</v>
      </c>
      <c r="K36" s="126">
        <f>SUM(K32:K35)</f>
        <v>0</v>
      </c>
      <c r="L36" s="126">
        <f>K36-J36</f>
        <v>0</v>
      </c>
      <c r="M36" s="127">
        <f>IF(J36=0,0,L36/J36)</f>
        <v>0</v>
      </c>
      <c r="N36" s="126">
        <f>SUM(N32:N35)</f>
        <v>0</v>
      </c>
      <c r="O36" s="126">
        <f>N36-M36</f>
        <v>0</v>
      </c>
      <c r="P36" s="127">
        <f>IF(M36=0,0,O36/M36)</f>
        <v>0</v>
      </c>
    </row>
    <row r="37" spans="1:16" ht="16.8" hidden="1">
      <c r="A37" s="135"/>
      <c r="B37" s="129" t="str">
        <f>B36</f>
        <v>[HideRow]</v>
      </c>
      <c r="C37" s="152"/>
      <c r="D37" s="152"/>
      <c r="E37" s="153"/>
      <c r="F37" s="104"/>
      <c r="G37" s="104"/>
      <c r="H37" s="104"/>
      <c r="I37" s="104"/>
      <c r="J37" s="104"/>
      <c r="K37" s="104"/>
      <c r="L37" s="104"/>
      <c r="M37" s="154"/>
      <c r="N37" s="104"/>
      <c r="O37" s="104"/>
      <c r="P37" s="154"/>
    </row>
    <row r="38" spans="1:16" ht="16.8" hidden="1">
      <c r="A38" s="128"/>
      <c r="B38" s="129" t="str">
        <f>B55</f>
        <v>[HideRow]</v>
      </c>
      <c r="C38" s="152"/>
      <c r="D38" s="152"/>
      <c r="E38" s="122" t="s">
        <v>215</v>
      </c>
      <c r="F38" s="122"/>
      <c r="G38" s="122"/>
      <c r="H38" s="122"/>
      <c r="I38" s="122"/>
      <c r="J38" s="122"/>
      <c r="K38" s="122"/>
      <c r="L38" s="122"/>
      <c r="M38" s="122"/>
      <c r="N38" s="122"/>
      <c r="O38" s="122"/>
      <c r="P38" s="122"/>
    </row>
    <row r="39" spans="1:16" ht="16.8" hidden="1">
      <c r="A39" s="128" t="s">
        <v>216</v>
      </c>
      <c r="B39" s="129" t="str">
        <f>IF(AND(MAX(G39:M39)=0,MIN(G39:M39)=0),"[HideRow]","")</f>
        <v>[HideRow]</v>
      </c>
      <c r="C39" s="152"/>
      <c r="D39" s="152"/>
      <c r="E39" s="123" t="s">
        <v>217</v>
      </c>
      <c r="F39" s="124">
        <v>0</v>
      </c>
      <c r="G39" s="124">
        <f>F39/$F$6*12</f>
        <v>0</v>
      </c>
      <c r="H39" s="124">
        <v>0</v>
      </c>
      <c r="I39" s="124">
        <v>0</v>
      </c>
      <c r="J39" s="124">
        <v>0</v>
      </c>
      <c r="K39" s="124">
        <v>0</v>
      </c>
      <c r="L39" s="124">
        <f>J39-K39</f>
        <v>0</v>
      </c>
      <c r="M39" s="125">
        <f>IF(J39=0,0,L39/J39)</f>
        <v>0</v>
      </c>
      <c r="N39" s="124">
        <v>0</v>
      </c>
      <c r="O39" s="124">
        <f t="shared" ref="O39:O43" si="0">M39-N39</f>
        <v>0</v>
      </c>
      <c r="P39" s="125">
        <f t="shared" ref="P39:P43" si="1">IF(M39=0,0,O39/M39)</f>
        <v>0</v>
      </c>
    </row>
    <row r="40" spans="1:16" ht="16.8" hidden="1">
      <c r="A40" s="135" t="s">
        <v>218</v>
      </c>
      <c r="B40" s="129" t="str">
        <f>IF(AND(MAX(G40:M40)=0,MIN(G40:M40)=0),"[HideRow]","")</f>
        <v>[HideRow]</v>
      </c>
      <c r="C40" s="152"/>
      <c r="D40" s="152"/>
      <c r="E40" s="123" t="s">
        <v>219</v>
      </c>
      <c r="F40" s="124">
        <v>0</v>
      </c>
      <c r="G40" s="124">
        <f>F40/$F$6*12</f>
        <v>0</v>
      </c>
      <c r="H40" s="124">
        <v>0</v>
      </c>
      <c r="I40" s="124">
        <v>0</v>
      </c>
      <c r="J40" s="124">
        <v>0</v>
      </c>
      <c r="K40" s="124">
        <v>0</v>
      </c>
      <c r="L40" s="124">
        <f>J40-K40</f>
        <v>0</v>
      </c>
      <c r="M40" s="125">
        <f>IF(J40=0,0,L40/J40)</f>
        <v>0</v>
      </c>
      <c r="N40" s="124">
        <v>0</v>
      </c>
      <c r="O40" s="124">
        <f t="shared" si="0"/>
        <v>0</v>
      </c>
      <c r="P40" s="125">
        <f t="shared" si="1"/>
        <v>0</v>
      </c>
    </row>
    <row r="41" spans="1:16" ht="16.8" hidden="1">
      <c r="A41" s="128" t="s">
        <v>220</v>
      </c>
      <c r="B41" s="129" t="str">
        <f>IF(AND(MAX(G41:M41)=0,MIN(G41:M41)=0),"[HideRow]","")</f>
        <v>[HideRow]</v>
      </c>
      <c r="C41" s="152"/>
      <c r="D41" s="152"/>
      <c r="E41" s="123" t="s">
        <v>221</v>
      </c>
      <c r="F41" s="124">
        <v>0</v>
      </c>
      <c r="G41" s="124">
        <f>F41/$F$6*12</f>
        <v>0</v>
      </c>
      <c r="H41" s="124">
        <v>0</v>
      </c>
      <c r="I41" s="124">
        <v>0</v>
      </c>
      <c r="J41" s="124">
        <v>0</v>
      </c>
      <c r="K41" s="124">
        <v>0</v>
      </c>
      <c r="L41" s="124">
        <f>J41-K41</f>
        <v>0</v>
      </c>
      <c r="M41" s="125">
        <f>IF(J41=0,0,L41/J41)</f>
        <v>0</v>
      </c>
      <c r="N41" s="124">
        <v>0</v>
      </c>
      <c r="O41" s="124">
        <f t="shared" si="0"/>
        <v>0</v>
      </c>
      <c r="P41" s="125">
        <f t="shared" si="1"/>
        <v>0</v>
      </c>
    </row>
    <row r="42" spans="1:16" ht="16.8" hidden="1">
      <c r="A42" s="128" t="s">
        <v>222</v>
      </c>
      <c r="B42" s="129" t="str">
        <f>IF(AND(MAX(G42:M42)=0,MIN(G42:M42)=0),"[HideRow]","")</f>
        <v>[HideRow]</v>
      </c>
      <c r="C42" s="152"/>
      <c r="D42" s="152"/>
      <c r="E42" s="123" t="s">
        <v>223</v>
      </c>
      <c r="F42" s="124">
        <v>0</v>
      </c>
      <c r="G42" s="124">
        <f>F42/$F$6*12</f>
        <v>0</v>
      </c>
      <c r="H42" s="124">
        <v>0</v>
      </c>
      <c r="I42" s="124">
        <v>0</v>
      </c>
      <c r="J42" s="124">
        <v>0</v>
      </c>
      <c r="K42" s="124">
        <v>0</v>
      </c>
      <c r="L42" s="124">
        <f>J42-K42</f>
        <v>0</v>
      </c>
      <c r="M42" s="125">
        <f>IF(J42=0,0,L42/J42)</f>
        <v>0</v>
      </c>
      <c r="N42" s="124">
        <v>0</v>
      </c>
      <c r="O42" s="124">
        <f t="shared" si="0"/>
        <v>0</v>
      </c>
      <c r="P42" s="125">
        <f t="shared" si="1"/>
        <v>0</v>
      </c>
    </row>
    <row r="43" spans="1:16" ht="16.8" hidden="1">
      <c r="A43" s="128" t="s">
        <v>224</v>
      </c>
      <c r="B43" s="129" t="str">
        <f>IF(AND(MAX(G43:M43)=0,MIN(G43:M43)=0),"[HideRow]","")</f>
        <v>[HideRow]</v>
      </c>
      <c r="C43" s="152"/>
      <c r="D43" s="152"/>
      <c r="E43" s="123" t="s">
        <v>225</v>
      </c>
      <c r="F43" s="124">
        <v>0</v>
      </c>
      <c r="G43" s="124">
        <f>F43/$F$6*12</f>
        <v>0</v>
      </c>
      <c r="H43" s="124">
        <v>0</v>
      </c>
      <c r="I43" s="124">
        <v>0</v>
      </c>
      <c r="J43" s="124">
        <v>0</v>
      </c>
      <c r="K43" s="124">
        <v>0</v>
      </c>
      <c r="L43" s="124">
        <f>J43-K43</f>
        <v>0</v>
      </c>
      <c r="M43" s="125">
        <f>IF(J43=0,0,L43/J43)</f>
        <v>0</v>
      </c>
      <c r="N43" s="124">
        <v>0</v>
      </c>
      <c r="O43" s="124">
        <f t="shared" si="0"/>
        <v>0</v>
      </c>
      <c r="P43" s="125">
        <f t="shared" si="1"/>
        <v>0</v>
      </c>
    </row>
    <row r="44" spans="1:16" ht="16.8" hidden="1">
      <c r="A44" s="128" t="s">
        <v>226</v>
      </c>
      <c r="B44" s="129" t="str">
        <f>IF(AND(MAX(G44:M44)=0,MIN(G44:M44)=0),"[HideRow]","")</f>
        <v>[HideRow]</v>
      </c>
      <c r="C44" s="152"/>
      <c r="D44" s="152"/>
      <c r="E44" s="123" t="s">
        <v>227</v>
      </c>
      <c r="F44" s="124">
        <v>0</v>
      </c>
      <c r="G44" s="124">
        <f>F44/$F$6*12</f>
        <v>0</v>
      </c>
      <c r="H44" s="124">
        <v>0</v>
      </c>
      <c r="I44" s="124">
        <v>0</v>
      </c>
      <c r="J44" s="124">
        <v>0</v>
      </c>
      <c r="K44" s="124">
        <v>0</v>
      </c>
      <c r="L44" s="124">
        <f>J44-K44</f>
        <v>0</v>
      </c>
      <c r="M44" s="125">
        <f>IF(J44=0,0,L44/J44)</f>
        <v>0</v>
      </c>
      <c r="N44" s="124">
        <v>0</v>
      </c>
      <c r="O44" s="124">
        <f>M44-N44</f>
        <v>0</v>
      </c>
      <c r="P44" s="125">
        <f>IF(M44=0,0,O44/M44)</f>
        <v>0</v>
      </c>
    </row>
    <row r="45" spans="1:16" ht="16.8" hidden="1">
      <c r="A45" s="128" t="s">
        <v>228</v>
      </c>
      <c r="B45" s="129" t="str">
        <f>IF(AND(MAX(G45:M45)=0,MIN(G45:M45)=0),"[HideRow]","")</f>
        <v>[HideRow]</v>
      </c>
      <c r="C45" s="152"/>
      <c r="D45" s="152"/>
      <c r="E45" s="123" t="s">
        <v>229</v>
      </c>
      <c r="F45" s="124">
        <v>0</v>
      </c>
      <c r="G45" s="124">
        <f>F45/$F$6*12</f>
        <v>0</v>
      </c>
      <c r="H45" s="124">
        <v>0</v>
      </c>
      <c r="I45" s="124">
        <v>0</v>
      </c>
      <c r="J45" s="124">
        <v>0</v>
      </c>
      <c r="K45" s="124">
        <v>0</v>
      </c>
      <c r="L45" s="124">
        <f>J45-K45</f>
        <v>0</v>
      </c>
      <c r="M45" s="125">
        <f>IF(J45=0,0,L45/J45)</f>
        <v>0</v>
      </c>
      <c r="N45" s="124">
        <v>0</v>
      </c>
      <c r="O45" s="124">
        <f t="shared" ref="O45:O46" si="2">M45-N45</f>
        <v>0</v>
      </c>
      <c r="P45" s="125">
        <f t="shared" ref="P45:P46" si="3">IF(M45=0,0,O45/M45)</f>
        <v>0</v>
      </c>
    </row>
    <row r="46" spans="1:16" ht="16.8" hidden="1">
      <c r="A46" s="128" t="s">
        <v>230</v>
      </c>
      <c r="B46" s="129" t="str">
        <f>IF(AND(MAX(G46:M46)=0,MIN(G46:M46)=0),"[HideRow]","")</f>
        <v>[HideRow]</v>
      </c>
      <c r="C46" s="152"/>
      <c r="D46" s="152"/>
      <c r="E46" s="123" t="s">
        <v>231</v>
      </c>
      <c r="F46" s="124">
        <v>0</v>
      </c>
      <c r="G46" s="124">
        <f>F46/$F$6*12</f>
        <v>0</v>
      </c>
      <c r="H46" s="124">
        <v>0</v>
      </c>
      <c r="I46" s="124">
        <v>0</v>
      </c>
      <c r="J46" s="124">
        <v>0</v>
      </c>
      <c r="K46" s="124">
        <v>0</v>
      </c>
      <c r="L46" s="124">
        <f>J46-K46</f>
        <v>0</v>
      </c>
      <c r="M46" s="125">
        <f>IF(J46=0,0,L46/J46)</f>
        <v>0</v>
      </c>
      <c r="N46" s="124">
        <v>0</v>
      </c>
      <c r="O46" s="124">
        <f t="shared" si="2"/>
        <v>0</v>
      </c>
      <c r="P46" s="125">
        <f t="shared" si="3"/>
        <v>0</v>
      </c>
    </row>
    <row r="47" spans="1:16" ht="16.8" hidden="1">
      <c r="A47" s="128" t="s">
        <v>232</v>
      </c>
      <c r="B47" s="129" t="str">
        <f>IF(AND(MAX(G47:M47)=0,MIN(G47:M47)=0),"[HideRow]","")</f>
        <v>[HideRow]</v>
      </c>
      <c r="C47" s="152"/>
      <c r="D47" s="152"/>
      <c r="E47" s="123" t="s">
        <v>233</v>
      </c>
      <c r="F47" s="124">
        <v>0</v>
      </c>
      <c r="G47" s="124">
        <f>F47/$F$6*12</f>
        <v>0</v>
      </c>
      <c r="H47" s="124">
        <v>0</v>
      </c>
      <c r="I47" s="124">
        <v>0</v>
      </c>
      <c r="J47" s="124">
        <v>0</v>
      </c>
      <c r="K47" s="124">
        <v>0</v>
      </c>
      <c r="L47" s="124">
        <f>J47-K47</f>
        <v>0</v>
      </c>
      <c r="M47" s="125">
        <f>IF(J47=0,0,L47/J47)</f>
        <v>0</v>
      </c>
      <c r="N47" s="124">
        <v>0</v>
      </c>
      <c r="O47" s="124">
        <f>M47-N47</f>
        <v>0</v>
      </c>
      <c r="P47" s="125">
        <f>IF(M47=0,0,O47/M47)</f>
        <v>0</v>
      </c>
    </row>
    <row r="48" spans="1:16" ht="16.8" hidden="1">
      <c r="A48" s="128" t="s">
        <v>234</v>
      </c>
      <c r="B48" s="129" t="str">
        <f>IF(AND(MAX(G48:M48)=0,MIN(G48:M48)=0),"[HideRow]","")</f>
        <v>[HideRow]</v>
      </c>
      <c r="C48" s="152"/>
      <c r="D48" s="152"/>
      <c r="E48" s="123" t="s">
        <v>235</v>
      </c>
      <c r="F48" s="124">
        <v>0</v>
      </c>
      <c r="G48" s="124">
        <f>F48/$F$6*12</f>
        <v>0</v>
      </c>
      <c r="H48" s="124">
        <v>0</v>
      </c>
      <c r="I48" s="124">
        <v>0</v>
      </c>
      <c r="J48" s="124">
        <v>0</v>
      </c>
      <c r="K48" s="124">
        <v>0</v>
      </c>
      <c r="L48" s="124">
        <f>J48-K48</f>
        <v>0</v>
      </c>
      <c r="M48" s="125">
        <f>IF(J48=0,0,L48/J48)</f>
        <v>0</v>
      </c>
      <c r="N48" s="124">
        <v>0</v>
      </c>
      <c r="O48" s="124">
        <f t="shared" ref="O48:O50" si="4">M48-N48</f>
        <v>0</v>
      </c>
      <c r="P48" s="125">
        <f t="shared" ref="P48:P50" si="5">IF(M48=0,0,O48/M48)</f>
        <v>0</v>
      </c>
    </row>
    <row r="49" spans="1:16" ht="16.8" hidden="1">
      <c r="A49" s="128" t="s">
        <v>236</v>
      </c>
      <c r="B49" s="129" t="str">
        <f>IF(AND(MAX(G49:M49)=0,MIN(G49:M49)=0),"[HideRow]","")</f>
        <v>[HideRow]</v>
      </c>
      <c r="C49" s="152"/>
      <c r="D49" s="152"/>
      <c r="E49" s="123" t="s">
        <v>237</v>
      </c>
      <c r="F49" s="124">
        <v>0</v>
      </c>
      <c r="G49" s="124">
        <f>F49/$F$6*12</f>
        <v>0</v>
      </c>
      <c r="H49" s="124">
        <v>0</v>
      </c>
      <c r="I49" s="124">
        <v>0</v>
      </c>
      <c r="J49" s="124">
        <v>0</v>
      </c>
      <c r="K49" s="124">
        <v>0</v>
      </c>
      <c r="L49" s="124">
        <f>J49-K49</f>
        <v>0</v>
      </c>
      <c r="M49" s="125">
        <f>IF(J49=0,0,L49/J49)</f>
        <v>0</v>
      </c>
      <c r="N49" s="124">
        <v>0</v>
      </c>
      <c r="O49" s="124">
        <f t="shared" si="4"/>
        <v>0</v>
      </c>
      <c r="P49" s="125">
        <f t="shared" si="5"/>
        <v>0</v>
      </c>
    </row>
    <row r="50" spans="1:16" ht="16.8" hidden="1">
      <c r="A50" s="128" t="s">
        <v>238</v>
      </c>
      <c r="B50" s="129" t="str">
        <f>IF(AND(MAX(G50:M50)=0,MIN(G50:M50)=0),"[HideRow]","")</f>
        <v>[HideRow]</v>
      </c>
      <c r="C50" s="152"/>
      <c r="D50" s="152"/>
      <c r="E50" s="123" t="s">
        <v>239</v>
      </c>
      <c r="F50" s="124">
        <v>0</v>
      </c>
      <c r="G50" s="124">
        <f>F50/$F$6*12</f>
        <v>0</v>
      </c>
      <c r="H50" s="124">
        <v>0</v>
      </c>
      <c r="I50" s="124">
        <v>0</v>
      </c>
      <c r="J50" s="124">
        <v>0</v>
      </c>
      <c r="K50" s="124">
        <v>0</v>
      </c>
      <c r="L50" s="124">
        <f>J50-K50</f>
        <v>0</v>
      </c>
      <c r="M50" s="125">
        <f>IF(J50=0,0,L50/J50)</f>
        <v>0</v>
      </c>
      <c r="N50" s="124">
        <v>0</v>
      </c>
      <c r="O50" s="124">
        <f t="shared" si="4"/>
        <v>0</v>
      </c>
      <c r="P50" s="125">
        <f t="shared" si="5"/>
        <v>0</v>
      </c>
    </row>
    <row r="51" spans="1:16" ht="16.8" hidden="1">
      <c r="A51" s="128" t="s">
        <v>240</v>
      </c>
      <c r="B51" s="129" t="str">
        <f>IF(AND(MAX(G51:M51)=0,MIN(G51:M51)=0),"[HideRow]","")</f>
        <v>[HideRow]</v>
      </c>
      <c r="C51" s="152"/>
      <c r="D51" s="152"/>
      <c r="E51" s="123" t="s">
        <v>241</v>
      </c>
      <c r="F51" s="124">
        <v>0</v>
      </c>
      <c r="G51" s="124">
        <f>F51/$F$6*12</f>
        <v>0</v>
      </c>
      <c r="H51" s="124">
        <v>0</v>
      </c>
      <c r="I51" s="124">
        <v>0</v>
      </c>
      <c r="J51" s="124">
        <v>0</v>
      </c>
      <c r="K51" s="124">
        <v>0</v>
      </c>
      <c r="L51" s="124">
        <f>J51-K51</f>
        <v>0</v>
      </c>
      <c r="M51" s="125">
        <f>IF(J51=0,0,L51/J51)</f>
        <v>0</v>
      </c>
      <c r="N51" s="124">
        <v>0</v>
      </c>
      <c r="O51" s="124">
        <f>M51-N51</f>
        <v>0</v>
      </c>
      <c r="P51" s="125">
        <f>IF(M51=0,0,O51/M51)</f>
        <v>0</v>
      </c>
    </row>
    <row r="52" spans="1:16" ht="16.8" hidden="1">
      <c r="A52" s="128" t="s">
        <v>242</v>
      </c>
      <c r="B52" s="129" t="str">
        <f>IF(AND(MAX(G52:M52)=0,MIN(G52:M52)=0),"[HideRow]","")</f>
        <v>[HideRow]</v>
      </c>
      <c r="C52" s="152"/>
      <c r="D52" s="152"/>
      <c r="E52" s="123" t="s">
        <v>243</v>
      </c>
      <c r="F52" s="124">
        <v>0</v>
      </c>
      <c r="G52" s="124">
        <f>F52/$F$6*12</f>
        <v>0</v>
      </c>
      <c r="H52" s="124">
        <v>0</v>
      </c>
      <c r="I52" s="124">
        <v>0</v>
      </c>
      <c r="J52" s="124">
        <v>0</v>
      </c>
      <c r="K52" s="124">
        <v>0</v>
      </c>
      <c r="L52" s="124">
        <f>J52-K52</f>
        <v>0</v>
      </c>
      <c r="M52" s="125">
        <f>IF(J52=0,0,L52/J52)</f>
        <v>0</v>
      </c>
      <c r="N52" s="124">
        <v>0</v>
      </c>
      <c r="O52" s="124">
        <f t="shared" ref="O52" si="6">M52-N52</f>
        <v>0</v>
      </c>
      <c r="P52" s="125">
        <f t="shared" ref="P52" si="7">IF(M52=0,0,O52/M52)</f>
        <v>0</v>
      </c>
    </row>
    <row r="53" spans="1:16" ht="16.8" hidden="1">
      <c r="A53" s="128" t="s">
        <v>244</v>
      </c>
      <c r="B53" s="129" t="str">
        <f>IF(AND(MAX(G53:M53)=0,MIN(G53:M53)=0),"[HideRow]","")</f>
        <v>[HideRow]</v>
      </c>
      <c r="C53" s="152"/>
      <c r="D53" s="152"/>
      <c r="E53" s="123" t="s">
        <v>209</v>
      </c>
      <c r="F53" s="124">
        <v>0</v>
      </c>
      <c r="G53" s="124">
        <f>F53/$F$6*12</f>
        <v>0</v>
      </c>
      <c r="H53" s="124">
        <v>0</v>
      </c>
      <c r="I53" s="124">
        <v>0</v>
      </c>
      <c r="J53" s="124">
        <v>0</v>
      </c>
      <c r="K53" s="124">
        <v>0</v>
      </c>
      <c r="L53" s="124">
        <f>J53-K53</f>
        <v>0</v>
      </c>
      <c r="M53" s="125">
        <f>IF(J53=0,0,L53/J53)</f>
        <v>0</v>
      </c>
      <c r="N53" s="124">
        <v>0</v>
      </c>
      <c r="O53" s="124">
        <f>M53-N53</f>
        <v>0</v>
      </c>
      <c r="P53" s="125">
        <f>IF(M53=0,0,O53/M53)</f>
        <v>0</v>
      </c>
    </row>
    <row r="54" spans="1:16" ht="16.8" hidden="1">
      <c r="A54" s="128" t="s">
        <v>245</v>
      </c>
      <c r="B54" s="129" t="str">
        <f>IF(AND(MAX(G54:M54)=0,MIN(G54:M54)=0),"[HideRow]","")</f>
        <v>[HideRow]</v>
      </c>
      <c r="C54" s="152"/>
      <c r="D54" s="152"/>
      <c r="E54" s="123" t="s">
        <v>246</v>
      </c>
      <c r="F54" s="124">
        <v>0</v>
      </c>
      <c r="G54" s="124">
        <f>F54/$F$6*12</f>
        <v>0</v>
      </c>
      <c r="H54" s="124">
        <v>0</v>
      </c>
      <c r="I54" s="124">
        <v>0</v>
      </c>
      <c r="J54" s="124">
        <v>0</v>
      </c>
      <c r="K54" s="124">
        <v>0</v>
      </c>
      <c r="L54" s="124">
        <f>J54-K54</f>
        <v>0</v>
      </c>
      <c r="M54" s="125">
        <f>IF(J54=0,0,L54/J54)</f>
        <v>0</v>
      </c>
      <c r="N54" s="124">
        <v>0</v>
      </c>
      <c r="O54" s="124">
        <f t="shared" ref="O54" si="8">M54-N54</f>
        <v>0</v>
      </c>
      <c r="P54" s="125">
        <f t="shared" ref="P54" si="9">IF(M54=0,0,O54/M54)</f>
        <v>0</v>
      </c>
    </row>
    <row r="55" spans="1:16" ht="16.8" hidden="1">
      <c r="A55" s="128"/>
      <c r="B55" s="129" t="str">
        <f>IF(AND(MAX(G55:M55)=0,MIN(G55:M55)=0),"[HideRow]","")</f>
        <v>[HideRow]</v>
      </c>
      <c r="C55" s="152"/>
      <c r="D55" s="152"/>
      <c r="E55" s="134" t="s">
        <v>247</v>
      </c>
      <c r="F55" s="126">
        <f>SUM(F39:F54)</f>
        <v>0</v>
      </c>
      <c r="G55" s="126">
        <f>SUM(G39:G54)</f>
        <v>0</v>
      </c>
      <c r="H55" s="126">
        <f>SUM(H39:H54)</f>
        <v>0</v>
      </c>
      <c r="I55" s="126">
        <f>SUM(I39:I54)</f>
        <v>0</v>
      </c>
      <c r="J55" s="126">
        <f>SUM(J39:J54)</f>
        <v>0</v>
      </c>
      <c r="K55" s="126">
        <f>SUM(K39:K54)</f>
        <v>0</v>
      </c>
      <c r="L55" s="126">
        <f>J55-K55</f>
        <v>0</v>
      </c>
      <c r="M55" s="127">
        <f>IF(J55=0,0,L55/J55)</f>
        <v>0</v>
      </c>
      <c r="N55" s="126">
        <f>SUM(N39:N54)</f>
        <v>0</v>
      </c>
      <c r="O55" s="126">
        <f>M55-N55</f>
        <v>0</v>
      </c>
      <c r="P55" s="127">
        <f>IF(M55=0,0,O55/M55)</f>
        <v>0</v>
      </c>
    </row>
    <row r="56" spans="1:16" ht="16.8" hidden="1">
      <c r="A56" s="128"/>
      <c r="B56" s="129" t="str">
        <f>B55</f>
        <v>[HideRow]</v>
      </c>
      <c r="C56" s="152"/>
      <c r="D56" s="152"/>
      <c r="E56" s="152"/>
      <c r="F56" s="104"/>
      <c r="G56" s="104"/>
      <c r="H56" s="104"/>
      <c r="I56" s="104"/>
      <c r="J56" s="104"/>
      <c r="K56" s="104"/>
      <c r="L56" s="105"/>
      <c r="M56" s="156"/>
      <c r="N56" s="104"/>
      <c r="O56" s="105"/>
      <c r="P56" s="156"/>
    </row>
    <row r="57" spans="1:16" ht="16.8" hidden="1">
      <c r="A57" s="128"/>
      <c r="B57" s="129" t="str">
        <f>IF(AND(MAX(G57:M57)=0,MIN(G57:M57)=0),"[HideRow]","")</f>
        <v>[HideRow]</v>
      </c>
      <c r="C57" s="152"/>
      <c r="D57" s="152"/>
      <c r="E57" s="134" t="s">
        <v>248</v>
      </c>
      <c r="F57" s="126">
        <f>F36-F55</f>
        <v>0</v>
      </c>
      <c r="G57" s="126">
        <f>G36-G55</f>
        <v>0</v>
      </c>
      <c r="H57" s="126">
        <f>H36-H55</f>
        <v>0</v>
      </c>
      <c r="I57" s="126">
        <f>I36-I55</f>
        <v>0</v>
      </c>
      <c r="J57" s="126">
        <f>J36-J55</f>
        <v>0</v>
      </c>
      <c r="K57" s="126">
        <f>K36-K55</f>
        <v>0</v>
      </c>
      <c r="L57" s="126">
        <f>K57-J57</f>
        <v>0</v>
      </c>
      <c r="M57" s="127">
        <f>IF(J57=0,0,L57/J57)</f>
        <v>0</v>
      </c>
      <c r="N57" s="126">
        <f>N36-N55</f>
        <v>0</v>
      </c>
      <c r="O57" s="126">
        <f>N57-M57</f>
        <v>0</v>
      </c>
      <c r="P57" s="127">
        <f>IF(M57=0,0,O57/M57)</f>
        <v>0</v>
      </c>
    </row>
    <row r="58" spans="1:16" ht="16.8" hidden="1">
      <c r="A58" s="128"/>
      <c r="B58" s="129" t="str">
        <f>B66</f>
        <v>[HideRow]</v>
      </c>
      <c r="C58" s="152"/>
      <c r="D58" s="152"/>
      <c r="E58" s="146"/>
      <c r="F58" s="157"/>
      <c r="G58" s="157"/>
      <c r="H58" s="157"/>
      <c r="I58" s="157"/>
      <c r="J58" s="157"/>
      <c r="K58" s="157"/>
      <c r="L58" s="104"/>
      <c r="M58" s="154"/>
      <c r="N58" s="157"/>
      <c r="O58" s="104"/>
      <c r="P58" s="154"/>
    </row>
    <row r="59" spans="1:16" ht="16.8" hidden="1">
      <c r="A59" s="128"/>
      <c r="B59" s="129" t="str">
        <f>B66</f>
        <v>[HideRow]</v>
      </c>
      <c r="C59" s="152"/>
      <c r="D59" s="152"/>
      <c r="E59" s="122" t="s">
        <v>249</v>
      </c>
      <c r="F59" s="122"/>
      <c r="G59" s="122"/>
      <c r="H59" s="122"/>
      <c r="I59" s="122"/>
      <c r="J59" s="122"/>
      <c r="K59" s="122"/>
      <c r="L59" s="122"/>
      <c r="M59" s="122"/>
      <c r="N59" s="122"/>
      <c r="O59" s="122"/>
      <c r="P59" s="122"/>
    </row>
    <row r="60" spans="1:16" ht="16.8" hidden="1">
      <c r="A60" s="128" t="s">
        <v>250</v>
      </c>
      <c r="B60" s="129" t="str">
        <f>IF(AND(MAX(G60:M60)=0,MIN(G60:M60)=0),"[HideRow]","")</f>
        <v>[HideRow]</v>
      </c>
      <c r="C60" s="152"/>
      <c r="D60" s="152"/>
      <c r="E60" s="123" t="s">
        <v>251</v>
      </c>
      <c r="F60" s="124">
        <v>0</v>
      </c>
      <c r="G60" s="124">
        <f>F60/$F$6*12</f>
        <v>0</v>
      </c>
      <c r="H60" s="124">
        <v>0</v>
      </c>
      <c r="I60" s="124">
        <v>0</v>
      </c>
      <c r="J60" s="124">
        <v>0</v>
      </c>
      <c r="K60" s="124">
        <v>0</v>
      </c>
      <c r="L60" s="124">
        <f>K60-J60</f>
        <v>0</v>
      </c>
      <c r="M60" s="125">
        <f>IF(J60=0,0,L60/J60)</f>
        <v>0</v>
      </c>
      <c r="N60" s="124">
        <v>0</v>
      </c>
      <c r="O60" s="124">
        <f t="shared" ref="O60:O66" si="10">N60-M60</f>
        <v>0</v>
      </c>
      <c r="P60" s="125">
        <f t="shared" ref="P60:P66" si="11">IF(M60=0,0,O60/M60)</f>
        <v>0</v>
      </c>
    </row>
    <row r="61" spans="1:16" ht="16.8" hidden="1">
      <c r="A61" s="128" t="s">
        <v>252</v>
      </c>
      <c r="B61" s="129" t="str">
        <f>IF(AND(MAX(G61:M61)=0,MIN(G61:M61)=0),"[HideRow]","")</f>
        <v>[HideRow]</v>
      </c>
      <c r="C61" s="152"/>
      <c r="D61" s="152"/>
      <c r="E61" s="123" t="s">
        <v>522</v>
      </c>
      <c r="F61" s="124">
        <v>0</v>
      </c>
      <c r="G61" s="124">
        <f>F61/$F$6*12</f>
        <v>0</v>
      </c>
      <c r="H61" s="124">
        <v>0</v>
      </c>
      <c r="I61" s="124">
        <v>0</v>
      </c>
      <c r="J61" s="124">
        <v>0</v>
      </c>
      <c r="K61" s="124">
        <v>0</v>
      </c>
      <c r="L61" s="124">
        <f>K61-J61</f>
        <v>0</v>
      </c>
      <c r="M61" s="125">
        <f>IF(J61=0,0,L61/J61)</f>
        <v>0</v>
      </c>
      <c r="N61" s="124">
        <v>0</v>
      </c>
      <c r="O61" s="124">
        <f t="shared" si="10"/>
        <v>0</v>
      </c>
      <c r="P61" s="125">
        <f t="shared" si="11"/>
        <v>0</v>
      </c>
    </row>
    <row r="62" spans="1:16" s="146" customFormat="1" ht="16.8" hidden="1">
      <c r="A62" s="128" t="s">
        <v>523</v>
      </c>
      <c r="B62" s="129" t="str">
        <f>IF(AND(MAX(G62:M62)=0,MIN(G62:M62)=0),"[HideRow]","")</f>
        <v>[HideRow]</v>
      </c>
      <c r="C62" s="152"/>
      <c r="D62" s="152"/>
      <c r="E62" s="123" t="s">
        <v>524</v>
      </c>
      <c r="F62" s="124">
        <v>0</v>
      </c>
      <c r="G62" s="124">
        <f>F62/$F$6*12</f>
        <v>0</v>
      </c>
      <c r="H62" s="124">
        <v>0</v>
      </c>
      <c r="I62" s="124">
        <v>0</v>
      </c>
      <c r="J62" s="124">
        <v>0</v>
      </c>
      <c r="K62" s="124">
        <v>0</v>
      </c>
      <c r="L62" s="124">
        <f>K62-J62</f>
        <v>0</v>
      </c>
      <c r="M62" s="125">
        <f>IF(J62=0,0,L62/J62)</f>
        <v>0</v>
      </c>
      <c r="N62" s="124">
        <v>0</v>
      </c>
      <c r="O62" s="124">
        <f t="shared" si="10"/>
        <v>0</v>
      </c>
      <c r="P62" s="125">
        <f t="shared" si="11"/>
        <v>0</v>
      </c>
    </row>
    <row r="63" spans="1:16" ht="16.8" hidden="1">
      <c r="A63" s="128" t="s">
        <v>253</v>
      </c>
      <c r="B63" s="129" t="str">
        <f>IF(AND(MAX(G63:M63)=0,MIN(G63:M63)=0),"[HideRow]","")</f>
        <v>[HideRow]</v>
      </c>
      <c r="C63" s="152"/>
      <c r="D63" s="152"/>
      <c r="E63" s="123" t="s">
        <v>254</v>
      </c>
      <c r="F63" s="124">
        <v>0</v>
      </c>
      <c r="G63" s="124">
        <f>F63/$F$6*12</f>
        <v>0</v>
      </c>
      <c r="H63" s="124">
        <v>0</v>
      </c>
      <c r="I63" s="124">
        <v>0</v>
      </c>
      <c r="J63" s="124">
        <v>0</v>
      </c>
      <c r="K63" s="124">
        <v>0</v>
      </c>
      <c r="L63" s="124">
        <f>K63-J63</f>
        <v>0</v>
      </c>
      <c r="M63" s="125">
        <f>IF(J63=0,0,L63/J63)</f>
        <v>0</v>
      </c>
      <c r="N63" s="124">
        <v>0</v>
      </c>
      <c r="O63" s="124">
        <f t="shared" si="10"/>
        <v>0</v>
      </c>
      <c r="P63" s="125">
        <f t="shared" si="11"/>
        <v>0</v>
      </c>
    </row>
    <row r="64" spans="1:16" ht="16.8" hidden="1">
      <c r="A64" s="128" t="s">
        <v>255</v>
      </c>
      <c r="B64" s="129" t="str">
        <f>IF(AND(MAX(G64:M64)=0,MIN(G64:M64)=0),"[HideRow]","")</f>
        <v>[HideRow]</v>
      </c>
      <c r="C64" s="152"/>
      <c r="D64" s="152"/>
      <c r="E64" s="123" t="s">
        <v>256</v>
      </c>
      <c r="F64" s="124">
        <v>0</v>
      </c>
      <c r="G64" s="124">
        <f>F64/$F$6*12</f>
        <v>0</v>
      </c>
      <c r="H64" s="124">
        <v>0</v>
      </c>
      <c r="I64" s="124">
        <v>0</v>
      </c>
      <c r="J64" s="124">
        <v>0</v>
      </c>
      <c r="K64" s="124">
        <v>0</v>
      </c>
      <c r="L64" s="124">
        <f>K64-J64</f>
        <v>0</v>
      </c>
      <c r="M64" s="125">
        <f>IF(J64=0,0,L64/J64)</f>
        <v>0</v>
      </c>
      <c r="N64" s="124">
        <v>0</v>
      </c>
      <c r="O64" s="124">
        <f t="shared" si="10"/>
        <v>0</v>
      </c>
      <c r="P64" s="125">
        <f t="shared" si="11"/>
        <v>0</v>
      </c>
    </row>
    <row r="65" spans="1:16" ht="16.8" hidden="1">
      <c r="A65" s="128" t="s">
        <v>257</v>
      </c>
      <c r="B65" s="129" t="str">
        <f>IF(AND(MAX(G65:M65)=0,MIN(G65:M65)=0),"[HideRow]","")</f>
        <v>[HideRow]</v>
      </c>
      <c r="C65" s="152"/>
      <c r="D65" s="152"/>
      <c r="E65" s="123" t="s">
        <v>258</v>
      </c>
      <c r="F65" s="124">
        <v>0</v>
      </c>
      <c r="G65" s="124">
        <f>F65/$F$6*12</f>
        <v>0</v>
      </c>
      <c r="H65" s="124">
        <v>0</v>
      </c>
      <c r="I65" s="124">
        <v>0</v>
      </c>
      <c r="J65" s="124">
        <v>0</v>
      </c>
      <c r="K65" s="124">
        <v>0</v>
      </c>
      <c r="L65" s="124">
        <f>K65-J65</f>
        <v>0</v>
      </c>
      <c r="M65" s="125">
        <f>IF(J65=0,0,L65/J65)</f>
        <v>0</v>
      </c>
      <c r="N65" s="124">
        <v>0</v>
      </c>
      <c r="O65" s="124">
        <f t="shared" si="10"/>
        <v>0</v>
      </c>
      <c r="P65" s="125">
        <f t="shared" si="11"/>
        <v>0</v>
      </c>
    </row>
    <row r="66" spans="1:16" s="218" customFormat="1" ht="16.8" hidden="1">
      <c r="A66" s="212"/>
      <c r="B66" s="213" t="str">
        <f>IF(AND(MAX(G66:M66)=0,MIN(G66:M66)=0),"[HideRow]","")</f>
        <v>[HideRow]</v>
      </c>
      <c r="C66" s="214"/>
      <c r="D66" s="214"/>
      <c r="E66" s="215" t="s">
        <v>259</v>
      </c>
      <c r="F66" s="216">
        <f>SUM(F60:F65)</f>
        <v>0</v>
      </c>
      <c r="G66" s="216">
        <f>SUM(G60:G65)</f>
        <v>0</v>
      </c>
      <c r="H66" s="216">
        <f>SUM(H60:H65)</f>
        <v>0</v>
      </c>
      <c r="I66" s="216">
        <f>SUM(I60:I65)</f>
        <v>0</v>
      </c>
      <c r="J66" s="216">
        <f>SUM(J60:J65)</f>
        <v>0</v>
      </c>
      <c r="K66" s="216">
        <f>SUM(K60:K65)</f>
        <v>0</v>
      </c>
      <c r="L66" s="216">
        <f>K66-J66</f>
        <v>0</v>
      </c>
      <c r="M66" s="217">
        <f>IF(J66=0,0,L66/J66)</f>
        <v>0</v>
      </c>
      <c r="N66" s="216">
        <f>SUM(N60:N65)</f>
        <v>0</v>
      </c>
      <c r="O66" s="216">
        <f t="shared" si="10"/>
        <v>0</v>
      </c>
      <c r="P66" s="217">
        <f t="shared" si="11"/>
        <v>0</v>
      </c>
    </row>
    <row r="67" spans="1:16" ht="16.8" hidden="1">
      <c r="A67" s="128"/>
      <c r="B67" s="129" t="str">
        <f>B66</f>
        <v>[HideRow]</v>
      </c>
      <c r="C67" s="158"/>
      <c r="D67" s="158"/>
      <c r="E67" s="159"/>
      <c r="F67" s="124"/>
      <c r="G67" s="124"/>
      <c r="H67" s="124"/>
      <c r="I67" s="124"/>
      <c r="J67" s="124"/>
      <c r="K67" s="124"/>
      <c r="L67" s="124"/>
      <c r="M67" s="154"/>
      <c r="N67" s="124"/>
      <c r="O67" s="124"/>
      <c r="P67" s="154"/>
    </row>
    <row r="68" spans="1:16" ht="16.8" hidden="1">
      <c r="A68" s="128" t="s">
        <v>260</v>
      </c>
      <c r="B68" s="129" t="str">
        <f>IF(AND(MAX(G68:M68)=0,MIN(G68:M68)=0),"[HideRow]","")</f>
        <v>[HideRow]</v>
      </c>
      <c r="C68" s="152"/>
      <c r="D68" s="152"/>
      <c r="E68" s="123" t="s">
        <v>261</v>
      </c>
      <c r="F68" s="124">
        <v>0</v>
      </c>
      <c r="G68" s="124">
        <f>F68/$F$6*12</f>
        <v>0</v>
      </c>
      <c r="H68" s="124">
        <v>0</v>
      </c>
      <c r="I68" s="124">
        <v>0</v>
      </c>
      <c r="J68" s="124">
        <v>0</v>
      </c>
      <c r="K68" s="124">
        <v>0</v>
      </c>
      <c r="L68" s="124">
        <f>K68-J68</f>
        <v>0</v>
      </c>
      <c r="M68" s="125">
        <f>IF(J68=0,0,L68/J68)</f>
        <v>0</v>
      </c>
      <c r="N68" s="124">
        <v>0</v>
      </c>
      <c r="O68" s="124">
        <f>N68-M68</f>
        <v>0</v>
      </c>
      <c r="P68" s="125">
        <f>IF(M68=0,0,O68/M68)</f>
        <v>0</v>
      </c>
    </row>
    <row r="69" spans="1:16" ht="16.8" hidden="1">
      <c r="A69" s="128"/>
      <c r="B69" s="129" t="str">
        <f>B68</f>
        <v>[HideRow]</v>
      </c>
      <c r="C69" s="158"/>
      <c r="D69" s="158"/>
      <c r="E69" s="159"/>
      <c r="F69" s="157"/>
      <c r="G69" s="157"/>
      <c r="H69" s="157"/>
      <c r="I69" s="157"/>
      <c r="J69" s="157"/>
      <c r="K69" s="157"/>
      <c r="L69" s="104"/>
      <c r="M69" s="154"/>
      <c r="N69" s="157"/>
      <c r="O69" s="104"/>
      <c r="P69" s="154"/>
    </row>
    <row r="70" spans="1:16" ht="16.8" hidden="1">
      <c r="A70" s="128"/>
      <c r="B70" s="129" t="str">
        <f>IF(AND(MAX(G70:M70)=0,MIN(G70:M70)=0),"[HideRow]","")</f>
        <v>[HideRow]</v>
      </c>
      <c r="C70" s="152"/>
      <c r="D70" s="152"/>
      <c r="E70" s="134" t="s">
        <v>262</v>
      </c>
      <c r="F70" s="126">
        <f>F57+F66+F68</f>
        <v>0</v>
      </c>
      <c r="G70" s="126">
        <f>G57+G66+G68</f>
        <v>0</v>
      </c>
      <c r="H70" s="126">
        <f>H57+H66+H68</f>
        <v>0</v>
      </c>
      <c r="I70" s="126">
        <f>I57+I66+I68</f>
        <v>0</v>
      </c>
      <c r="J70" s="126">
        <f>J57+J66+J68</f>
        <v>0</v>
      </c>
      <c r="K70" s="126">
        <f>K57+K66+K68</f>
        <v>0</v>
      </c>
      <c r="L70" s="126">
        <f>K70-J70</f>
        <v>0</v>
      </c>
      <c r="M70" s="127">
        <f>IF(J70=0,0,L70/J70)</f>
        <v>0</v>
      </c>
      <c r="N70" s="126">
        <f>N57+N66+N68</f>
        <v>0</v>
      </c>
      <c r="O70" s="126">
        <f>N70-M70</f>
        <v>0</v>
      </c>
      <c r="P70" s="127">
        <f>IF(M70=0,0,O70/M70)</f>
        <v>0</v>
      </c>
    </row>
    <row r="71" spans="1:16" ht="16.8">
      <c r="A71" s="128" t="s">
        <v>263</v>
      </c>
      <c r="B71" s="129"/>
      <c r="C71" s="145"/>
      <c r="D71" s="145"/>
      <c r="E71" s="145"/>
      <c r="F71" s="146"/>
      <c r="G71" s="146"/>
      <c r="J71" s="146"/>
      <c r="K71" s="146"/>
      <c r="L71" s="146"/>
      <c r="M71" s="146"/>
    </row>
  </sheetData>
  <sheetProtection formatCells="0" autoFilter="0"/>
  <printOptions horizontalCentered="1"/>
  <pageMargins left="0.25" right="0.25" top="0.75" bottom="0.5" header="0.5" footer="0.25"/>
  <pageSetup scale="81" fitToHeight="0" orientation="landscape" horizontalDpi="4294967292" r:id="rId1"/>
  <headerFooter alignWithMargins="0">
    <oddFooter>&amp;L&amp;D &amp;T&amp;CPage &amp;P of &amp;N&amp;R&amp;F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2</vt:i4>
      </vt:variant>
    </vt:vector>
  </HeadingPairs>
  <TitlesOfParts>
    <vt:vector size="7" baseType="lpstr">
      <vt:lpstr>Control_Sheet</vt:lpstr>
      <vt:lpstr>Control_FileProcessing</vt:lpstr>
      <vt:lpstr>Variables</vt:lpstr>
      <vt:lpstr>Instructions</vt:lpstr>
      <vt:lpstr>Report</vt:lpstr>
      <vt:lpstr>Report!Print_Area</vt:lpstr>
      <vt:lpstr>Report!Print_Titles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Axiom EPM</dc:creator>
  <cp:lastModifiedBy>Miller, Debra</cp:lastModifiedBy>
  <dcterms:created xsi:type="dcterms:W3CDTF">2010-04-23T19:49:55Z</dcterms:created>
  <dcterms:modified xsi:type="dcterms:W3CDTF">2020-05-18T03:55:27Z</dcterms:modified>
</cp:coreProperties>
</file>